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\общая\Раскрытие информации\Раскрытие информации 2025г\ООО ЖКХ-Холдинг\"/>
    </mc:Choice>
  </mc:AlternateContent>
  <bookViews>
    <workbookView xWindow="0" yWindow="150" windowWidth="22980" windowHeight="8760"/>
  </bookViews>
  <sheets>
    <sheet name="Платн. усл с01.02.25г. " sheetId="1" r:id="rId1"/>
  </sheets>
  <definedNames>
    <definedName name="_xlnm.Print_Titles" localSheetId="0">'Платн. усл с01.02.25г. '!$8:$9</definedName>
    <definedName name="_xlnm.Print_Area" localSheetId="0">'Платн. усл с01.02.25г. '!$A$1:$E$316</definedName>
  </definedNames>
  <calcPr calcId="162913"/>
</workbook>
</file>

<file path=xl/calcChain.xml><?xml version="1.0" encoding="utf-8"?>
<calcChain xmlns="http://schemas.openxmlformats.org/spreadsheetml/2006/main">
  <c r="D247" i="1" l="1"/>
  <c r="D246" i="1"/>
  <c r="D241" i="1"/>
  <c r="D230" i="1"/>
  <c r="D229" i="1"/>
  <c r="D218" i="1"/>
  <c r="D213" i="1"/>
  <c r="D212" i="1"/>
  <c r="D204" i="1"/>
  <c r="D194" i="1"/>
  <c r="D192" i="1"/>
  <c r="D186" i="1"/>
  <c r="D184" i="1"/>
  <c r="D182" i="1"/>
  <c r="D180" i="1"/>
  <c r="D178" i="1"/>
  <c r="D176" i="1"/>
  <c r="D174" i="1"/>
  <c r="D172" i="1"/>
  <c r="D166" i="1"/>
  <c r="E164" i="1"/>
  <c r="E161" i="1"/>
  <c r="E157" i="1"/>
  <c r="D155" i="1"/>
  <c r="D165" i="1" s="1"/>
  <c r="D164" i="1" s="1"/>
  <c r="E154" i="1"/>
  <c r="E150" i="1"/>
  <c r="D149" i="1"/>
  <c r="D152" i="1" s="1"/>
  <c r="D148" i="1"/>
  <c r="D162" i="1" s="1"/>
  <c r="E147" i="1"/>
  <c r="D143" i="1"/>
  <c r="D137" i="1"/>
  <c r="D142" i="1" s="1"/>
  <c r="D136" i="1"/>
  <c r="D141" i="1" s="1"/>
  <c r="D135" i="1"/>
  <c r="D140" i="1" s="1"/>
  <c r="D133" i="1"/>
  <c r="D129" i="1"/>
  <c r="D128" i="1"/>
  <c r="D123" i="1"/>
  <c r="D122" i="1"/>
  <c r="E120" i="1"/>
  <c r="D117" i="1"/>
  <c r="E114" i="1"/>
  <c r="D111" i="1"/>
  <c r="E108" i="1"/>
  <c r="D107" i="1"/>
  <c r="D112" i="1" s="1"/>
  <c r="D105" i="1"/>
  <c r="D110" i="1" s="1"/>
  <c r="D104" i="1"/>
  <c r="D109" i="1" s="1"/>
  <c r="E103" i="1"/>
  <c r="D102" i="1"/>
  <c r="D99" i="1"/>
  <c r="D97" i="1"/>
  <c r="D101" i="1" s="1"/>
  <c r="D96" i="1"/>
  <c r="D100" i="1" s="1"/>
  <c r="D95" i="1"/>
  <c r="D138" i="1" s="1"/>
  <c r="D94" i="1"/>
  <c r="E93" i="1"/>
  <c r="E87" i="1"/>
  <c r="D87" i="1"/>
  <c r="D75" i="1"/>
  <c r="D74" i="1"/>
  <c r="D71" i="1"/>
  <c r="D76" i="1" s="1"/>
  <c r="D63" i="1"/>
  <c r="D62" i="1"/>
  <c r="D60" i="1"/>
  <c r="D58" i="1"/>
  <c r="D193" i="1" s="1"/>
  <c r="D56" i="1"/>
  <c r="E41" i="1"/>
  <c r="D41" i="1"/>
  <c r="D38" i="1"/>
  <c r="E30" i="1"/>
  <c r="D30" i="1"/>
  <c r="D29" i="1"/>
  <c r="D27" i="1" s="1"/>
  <c r="D28" i="1"/>
  <c r="E27" i="1"/>
  <c r="E23" i="1"/>
  <c r="D23" i="1"/>
  <c r="D21" i="1"/>
  <c r="D19" i="1"/>
  <c r="E17" i="1"/>
  <c r="D15" i="1"/>
  <c r="D16" i="1" s="1"/>
  <c r="E14" i="1"/>
  <c r="D13" i="1"/>
  <c r="E11" i="1"/>
  <c r="D93" i="1" l="1"/>
  <c r="D120" i="1"/>
  <c r="D147" i="1"/>
  <c r="D64" i="1"/>
  <c r="D103" i="1"/>
  <c r="D115" i="1"/>
  <c r="D108" i="1"/>
  <c r="D116" i="1"/>
  <c r="D125" i="1"/>
  <c r="D134" i="1"/>
  <c r="D132" i="1"/>
  <c r="D139" i="1"/>
  <c r="D161" i="1"/>
  <c r="D151" i="1"/>
  <c r="D153" i="1"/>
  <c r="D156" i="1"/>
  <c r="D158" i="1"/>
  <c r="D191" i="1"/>
  <c r="D160" i="1" l="1"/>
  <c r="D154" i="1"/>
  <c r="D159" i="1"/>
  <c r="D150" i="1"/>
  <c r="D127" i="1"/>
  <c r="D114" i="1"/>
  <c r="D131" i="1" l="1"/>
  <c r="D126" i="1"/>
  <c r="D157" i="1"/>
  <c r="D130" i="1" l="1"/>
</calcChain>
</file>

<file path=xl/sharedStrings.xml><?xml version="1.0" encoding="utf-8"?>
<sst xmlns="http://schemas.openxmlformats.org/spreadsheetml/2006/main" count="631" uniqueCount="450">
  <si>
    <t>№ п/п</t>
  </si>
  <si>
    <t>Наименование услуг</t>
  </si>
  <si>
    <t>Единица измерения</t>
  </si>
  <si>
    <t xml:space="preserve"> Сумма, в руб. 
(с НДС) 
для населения </t>
  </si>
  <si>
    <t xml:space="preserve"> Сумма, в руб. 
(с НДС) 
для коммерческих 
и бюджетных организаций</t>
  </si>
  <si>
    <t xml:space="preserve"> I. Водоснабжение и канализация</t>
  </si>
  <si>
    <t>Смена ванны чугунной, в т.ч.</t>
  </si>
  <si>
    <t xml:space="preserve"> ванна</t>
  </si>
  <si>
    <t>1.1.</t>
  </si>
  <si>
    <t>Демонтаж ванны чугунной с учетом отсоединения сифона (без учета выноса)</t>
  </si>
  <si>
    <t>1.2.</t>
  </si>
  <si>
    <t xml:space="preserve">Установка ванны чугунной с учетом присоединения сифона </t>
  </si>
  <si>
    <t>Смена ванны чугунной на стальную или акриловую, в т.ч:</t>
  </si>
  <si>
    <t>2.1.</t>
  </si>
  <si>
    <t>2.2.</t>
  </si>
  <si>
    <t>Установка ванны  стальной или акриловой с учетом присоединения сифона</t>
  </si>
  <si>
    <t>Смена ванны стальной, акриловой на стальную или акриловую, в т.ч:</t>
  </si>
  <si>
    <t>3.1.</t>
  </si>
  <si>
    <t>Демонтаж ванны стальной или акриловой с учетом отсоединения сифона 
(без учета выноса)</t>
  </si>
  <si>
    <t>3.2.</t>
  </si>
  <si>
    <t>4</t>
  </si>
  <si>
    <t xml:space="preserve">Смена сифона ванны </t>
  </si>
  <si>
    <t xml:space="preserve"> сифон</t>
  </si>
  <si>
    <t>5</t>
  </si>
  <si>
    <t xml:space="preserve">Снятие экрана под ванной </t>
  </si>
  <si>
    <t xml:space="preserve"> экран</t>
  </si>
  <si>
    <t>6</t>
  </si>
  <si>
    <t>Установка экрана под ванной</t>
  </si>
  <si>
    <t>7</t>
  </si>
  <si>
    <t>Смена унитаза и смывного бачка, в т.ч:</t>
  </si>
  <si>
    <t xml:space="preserve"> комплект</t>
  </si>
  <si>
    <t>7.1.</t>
  </si>
  <si>
    <t>Демонтаж унитаза с учетом снятия манжеты</t>
  </si>
  <si>
    <t>7.2.</t>
  </si>
  <si>
    <t>Установка унитаза с учетом установки манжеты</t>
  </si>
  <si>
    <t>7.3.</t>
  </si>
  <si>
    <t xml:space="preserve">Демонтаж и установка смывного бачка с учетом регулировки </t>
  </si>
  <si>
    <t>8</t>
  </si>
  <si>
    <t>Смена унитаза без высокорасположенного бачка, в т.ч:</t>
  </si>
  <si>
    <t xml:space="preserve"> унитаз</t>
  </si>
  <si>
    <t>8.1.</t>
  </si>
  <si>
    <t>Демонтаж унитаза без высокорасположенного смывного бачка</t>
  </si>
  <si>
    <t>8.2.</t>
  </si>
  <si>
    <t>Установка унитаза без высокорасположенного смывного бачка</t>
  </si>
  <si>
    <t>Смена высокорасположеного смывного бачка, в т.ч:</t>
  </si>
  <si>
    <t xml:space="preserve"> бачок</t>
  </si>
  <si>
    <t>9.1.</t>
  </si>
  <si>
    <t>Демонтаж высокорасположенного смывного бачка чугунного или фаянсового на стене</t>
  </si>
  <si>
    <t>9.2.</t>
  </si>
  <si>
    <t xml:space="preserve">Установка высокорасположенного смывного бачка с учетом регулировки </t>
  </si>
  <si>
    <t>Смена  пластмассового сидения к унитазу</t>
  </si>
  <si>
    <t xml:space="preserve"> сиденье</t>
  </si>
  <si>
    <t>Укрепление расшатанного унитаза (умывальника, раковины или мойки)</t>
  </si>
  <si>
    <t xml:space="preserve"> шт.</t>
  </si>
  <si>
    <t>Замена запорной арматуры БС 10А (КГЗУ) к смывному бачку</t>
  </si>
  <si>
    <t xml:space="preserve">Регулировка смывного бачка </t>
  </si>
  <si>
    <t xml:space="preserve">Ремонт смывного бачка </t>
  </si>
  <si>
    <t>Замена гофры унитаза (с демонтажем унитаза)</t>
  </si>
  <si>
    <t>шт.</t>
  </si>
  <si>
    <t>Замена гофры унитаза (без демонтажа унитаза)</t>
  </si>
  <si>
    <t xml:space="preserve">Установка инсталляции (установка рамной конструкции на место эксплуатации, подсоединение к водоснабжению и водоотведению, монтаж кнопок смыва, установка чаши унитаза) </t>
  </si>
  <si>
    <t xml:space="preserve">Смена умывальника, раковины или мойки, в т.ч: </t>
  </si>
  <si>
    <t>18.1.</t>
  </si>
  <si>
    <t xml:space="preserve">Демонтаж умывальника, раковины или мойки с учетом отсоединения сифона </t>
  </si>
  <si>
    <t>18.2.</t>
  </si>
  <si>
    <t xml:space="preserve">Установка умывальника, раковины или мойки с учетом присоединения сифона  </t>
  </si>
  <si>
    <t>18.3.</t>
  </si>
  <si>
    <t>Демонтаж и установка смесителя для умывальника, раковины или мойки</t>
  </si>
  <si>
    <t>19</t>
  </si>
  <si>
    <t xml:space="preserve">Смена сифона умывальника, раковины или мойки </t>
  </si>
  <si>
    <t>20</t>
  </si>
  <si>
    <t xml:space="preserve">Смена смесителя для умывальника, раковины или мойки </t>
  </si>
  <si>
    <t xml:space="preserve"> смеситель</t>
  </si>
  <si>
    <t>21</t>
  </si>
  <si>
    <t>Смена смесителя для ванны с душем</t>
  </si>
  <si>
    <t>22</t>
  </si>
  <si>
    <t>Смена кранбуксы у смесителей горячей или холодной воды</t>
  </si>
  <si>
    <t>23</t>
  </si>
  <si>
    <t xml:space="preserve">Замена картриджа у смесителя </t>
  </si>
  <si>
    <t xml:space="preserve"> картридж</t>
  </si>
  <si>
    <t>24</t>
  </si>
  <si>
    <t>Замена прокладок для смесителей с душем</t>
  </si>
  <si>
    <t>25</t>
  </si>
  <si>
    <t>Замена прокладок для смесителей без душа</t>
  </si>
  <si>
    <t>26</t>
  </si>
  <si>
    <t>Прочистка фильтра смесителя</t>
  </si>
  <si>
    <t>27</t>
  </si>
  <si>
    <t>Замена гусака для смесителя</t>
  </si>
  <si>
    <t>28</t>
  </si>
  <si>
    <t>Замена гибкого шланга ХВС или ГВС</t>
  </si>
  <si>
    <t xml:space="preserve"> шланг</t>
  </si>
  <si>
    <t>29</t>
  </si>
  <si>
    <t>Замена стального трубопровода к смесителю на гибкий шланг</t>
  </si>
  <si>
    <t>30</t>
  </si>
  <si>
    <t>Смена водозапорной арматуры по просьбе жильца диаметром до 20 мм (при неисправной запорной арматуре  замена производится  за счет платы за содержание жилья согласно п.5. Постановления Правительства РФ №491 от 13.08.06г.)</t>
  </si>
  <si>
    <t xml:space="preserve"> арматура</t>
  </si>
  <si>
    <t>31</t>
  </si>
  <si>
    <t>Демонтаж запорной арматуры диаметром до 20 мм.</t>
  </si>
  <si>
    <t>32</t>
  </si>
  <si>
    <t>Установка запорной арматуры диаметром до 20 мм</t>
  </si>
  <si>
    <t>33</t>
  </si>
  <si>
    <t>Демонтаж запорной арматуры диаметром до 32 мм.
(для бюджетных и коммерческих организаций)</t>
  </si>
  <si>
    <t>34</t>
  </si>
  <si>
    <t>Установка запорной арматуры диаметром до 32 мм
(для бюджетных и коммерческих организаций)</t>
  </si>
  <si>
    <t>35</t>
  </si>
  <si>
    <t>Демонтаж запорной арматуры диаметром до 50 мм.
(для бюджетных и коммерческих организаций)</t>
  </si>
  <si>
    <t>36</t>
  </si>
  <si>
    <t>Установка запорной арматуры диаметром до 50 мм
(для бюджетных и коммерческих организаций)</t>
  </si>
  <si>
    <t>37</t>
  </si>
  <si>
    <t>Смена отдельных участков чугунных канализационных труб на полипропиленовые диаметром до 50 мм</t>
  </si>
  <si>
    <t xml:space="preserve"> метр</t>
  </si>
  <si>
    <t>38</t>
  </si>
  <si>
    <t>Смена отдельных участков чугунных канализационных труб на полипропиленовые диаметром до 100 мм</t>
  </si>
  <si>
    <t>39</t>
  </si>
  <si>
    <t>Смена отдельных участков чугунных канализационных труб на чугунные  диаметром до 50 мм</t>
  </si>
  <si>
    <t>40</t>
  </si>
  <si>
    <t>Смена отводов или тройников чугунных на канализационных трубопроводах  на полипропиленовые диаметром до 100 мм</t>
  </si>
  <si>
    <t>41</t>
  </si>
  <si>
    <t>Смена отдельных участков трубопроводов из стальных газоводопроводных труб</t>
  </si>
  <si>
    <t>42</t>
  </si>
  <si>
    <t>Смена внутренних трубопроводов из стальных труб на полипропиленовые, металопластиковые до 50 мм</t>
  </si>
  <si>
    <t>43</t>
  </si>
  <si>
    <t>Смена внутренних трубопроводов из стальных труб на полипропиленовые, металопластиковые диаметр 100 мм</t>
  </si>
  <si>
    <t>44</t>
  </si>
  <si>
    <t>Монтаж трубопроводов канализации ПП 50 мм</t>
  </si>
  <si>
    <t>метр</t>
  </si>
  <si>
    <t>45</t>
  </si>
  <si>
    <t>Монтаж трубопроводов канализации ПП 100 мм</t>
  </si>
  <si>
    <t>46</t>
  </si>
  <si>
    <t>Монтаж трубопроводов полипропиленовых, металлопластиковых D 16-32 мм</t>
  </si>
  <si>
    <t>47</t>
  </si>
  <si>
    <t>Монтаж трубопроводов полипропиленовых, D 50-100 мм</t>
  </si>
  <si>
    <t>48</t>
  </si>
  <si>
    <t>Монтаж стального трубопровода, D 15-40 мм</t>
  </si>
  <si>
    <t>49</t>
  </si>
  <si>
    <t>Монтаж стального трубопровода, D 57-76 мм</t>
  </si>
  <si>
    <t>50</t>
  </si>
  <si>
    <t>Монтаж стального трубопровода, D 89-100 мм</t>
  </si>
  <si>
    <t>51</t>
  </si>
  <si>
    <t>Нарезка резьбы на трубе (сталь) 15 мм / 20 мм / 25 мм или 32 мм :</t>
  </si>
  <si>
    <t>соед.</t>
  </si>
  <si>
    <t>350/400/450</t>
  </si>
  <si>
    <t>540/620/720</t>
  </si>
  <si>
    <t>51.1</t>
  </si>
  <si>
    <t>диаметр 15мм</t>
  </si>
  <si>
    <t>51.2</t>
  </si>
  <si>
    <t>диаметр 20мм</t>
  </si>
  <si>
    <t>51.3</t>
  </si>
  <si>
    <t>диаметр 25мм или 32мм</t>
  </si>
  <si>
    <t>52</t>
  </si>
  <si>
    <r>
      <t xml:space="preserve">Устранение </t>
    </r>
    <r>
      <rPr>
        <b/>
        <sz val="12"/>
        <rFont val="Times New Roman"/>
        <family val="1"/>
        <charset val="204"/>
      </rPr>
      <t>засора сифона</t>
    </r>
    <r>
      <rPr>
        <sz val="12"/>
        <rFont val="Times New Roman"/>
        <family val="1"/>
        <charset val="204"/>
      </rPr>
      <t xml:space="preserve"> санитарного прибора: умывальник, раковина или мойка  (произошедшего по вине проживающих или юридических лиц)</t>
    </r>
  </si>
  <si>
    <t xml:space="preserve"> засор</t>
  </si>
  <si>
    <t>53</t>
  </si>
  <si>
    <r>
      <t xml:space="preserve">Устранение </t>
    </r>
    <r>
      <rPr>
        <b/>
        <sz val="12"/>
        <rFont val="Times New Roman"/>
        <family val="1"/>
        <charset val="204"/>
      </rPr>
      <t>засора  унитаза</t>
    </r>
    <r>
      <rPr>
        <sz val="12"/>
        <rFont val="Times New Roman"/>
        <family val="1"/>
        <charset val="204"/>
      </rPr>
      <t xml:space="preserve"> без учета демонтажа и монтажа (произошедшего по вине проживающих или юридических лиц)</t>
    </r>
  </si>
  <si>
    <t>54</t>
  </si>
  <si>
    <t>Устранение засора внутриквартирных трубопроводов (произошедшего по вине проживающих или юридических лиц)</t>
  </si>
  <si>
    <t>пог. метр</t>
  </si>
  <si>
    <t>55</t>
  </si>
  <si>
    <t>Прочистка канализационного коллектора
(для бюджетных и коммерческих организаций, кроме населения)</t>
  </si>
  <si>
    <t>56</t>
  </si>
  <si>
    <t>Прочистка труб холодного или горячего водоснабжения по просьбе жильца</t>
  </si>
  <si>
    <t>57</t>
  </si>
  <si>
    <t>Отключение стояка ХВС или ГВС по просьбе жильца</t>
  </si>
  <si>
    <t xml:space="preserve"> стояк </t>
  </si>
  <si>
    <t xml:space="preserve">Установка прибора учета  ХВС или ГВС (без сварки) в т.ч. </t>
  </si>
  <si>
    <t>1 прибор учета</t>
  </si>
  <si>
    <t>58.1.</t>
  </si>
  <si>
    <t>Отключение и подключение стояка ХВС или ГВС</t>
  </si>
  <si>
    <t>58.2.</t>
  </si>
  <si>
    <t>58.3.</t>
  </si>
  <si>
    <t>Установка фильтра очистки холодной (горячей) воды</t>
  </si>
  <si>
    <t>58.4.</t>
  </si>
  <si>
    <t>Установка обратного клапана</t>
  </si>
  <si>
    <t>58.5.</t>
  </si>
  <si>
    <t>Установка счетчика</t>
  </si>
  <si>
    <t>Установка прибора учета  ХВС или ГВС (со сваркой) в т.ч.</t>
  </si>
  <si>
    <t>59.1.</t>
  </si>
  <si>
    <t>59.2.</t>
  </si>
  <si>
    <t>59.3.</t>
  </si>
  <si>
    <t>59.4.</t>
  </si>
  <si>
    <t>59.5.</t>
  </si>
  <si>
    <t>Сварка швов</t>
  </si>
  <si>
    <t>59.6.</t>
  </si>
  <si>
    <t>Замена фильтра очистки холодной (горячей) воды</t>
  </si>
  <si>
    <t xml:space="preserve"> фильтр</t>
  </si>
  <si>
    <t>Замена обратного клапана</t>
  </si>
  <si>
    <t xml:space="preserve"> клапан</t>
  </si>
  <si>
    <t>Замена прибора учета ХВС или ГВС</t>
  </si>
  <si>
    <t xml:space="preserve"> прибор учета</t>
  </si>
  <si>
    <t>Установка стиральной (посудомоечной) машины с подключением к системе водоснабжения (без  подключения к системе водоотведения и без электроподключения), в т.ч.:</t>
  </si>
  <si>
    <t xml:space="preserve"> машина</t>
  </si>
  <si>
    <t>63.1.</t>
  </si>
  <si>
    <t>Отключение и подключение стояка водоснабжения</t>
  </si>
  <si>
    <t>63.2.</t>
  </si>
  <si>
    <t>Установка проходного крана</t>
  </si>
  <si>
    <t>63.3.</t>
  </si>
  <si>
    <t>Установка оборудования по уровню</t>
  </si>
  <si>
    <t>63.4.</t>
  </si>
  <si>
    <t>Подсоединение  стиральной (посудомоечной) машины  к системе водоснабжения</t>
  </si>
  <si>
    <t>Установка стиральной (посудомоечной) машины с подключением к системе водоснабжения  и водоотведения (без электроподключения), в т.ч.:</t>
  </si>
  <si>
    <t>64.1.</t>
  </si>
  <si>
    <t>64.2.</t>
  </si>
  <si>
    <t>64.3.</t>
  </si>
  <si>
    <t>64.4.</t>
  </si>
  <si>
    <t>64.5.</t>
  </si>
  <si>
    <t>Подсоединение  стиральной (посудомоечной) машины  к системе водоотведения</t>
  </si>
  <si>
    <t xml:space="preserve">Установка водонагревателя (без подключения к электроснабжению) 
или установка газовой колонки (без подключения к газоснабжению), в т.ч. </t>
  </si>
  <si>
    <t xml:space="preserve"> водонагреватель или  газ.колонка</t>
  </si>
  <si>
    <t>65.1.</t>
  </si>
  <si>
    <t xml:space="preserve">Отключение и подключение стояка ХВС </t>
  </si>
  <si>
    <t>65.2.</t>
  </si>
  <si>
    <t>Установка проходного крана, 2 шт.</t>
  </si>
  <si>
    <t>65.3.</t>
  </si>
  <si>
    <t>Установка гибких подводок, 2 шт.</t>
  </si>
  <si>
    <t>65.4.</t>
  </si>
  <si>
    <t>Сверление отверстий в стене</t>
  </si>
  <si>
    <t>65.5.</t>
  </si>
  <si>
    <t>Закрепление водонагревателя или газовой колонки</t>
  </si>
  <si>
    <t>Замена газовой колонки (без учета установки проходных кранов,
без подключения к газоснабжению), в т.ч.:</t>
  </si>
  <si>
    <t xml:space="preserve"> колонка</t>
  </si>
  <si>
    <t>66.1.</t>
  </si>
  <si>
    <t>Демонтаж газовой колонки</t>
  </si>
  <si>
    <t>66.2.</t>
  </si>
  <si>
    <t>Снятие и установка гибких подводок, 2 шт.</t>
  </si>
  <si>
    <t>66.3.</t>
  </si>
  <si>
    <t>66.4.</t>
  </si>
  <si>
    <t>Закрепление газовой колонки</t>
  </si>
  <si>
    <t>Установка проходного крана к стиральной машине</t>
  </si>
  <si>
    <t xml:space="preserve"> кран</t>
  </si>
  <si>
    <t>Установка заглушки на систему ХВС или ГВС (без сварки)</t>
  </si>
  <si>
    <t xml:space="preserve"> заглушка</t>
  </si>
  <si>
    <t>скрыть</t>
  </si>
  <si>
    <t>Демонтаж крана Ду 15мм</t>
  </si>
  <si>
    <t>Установка заглушки Ду 15мм (без сварки)</t>
  </si>
  <si>
    <t>Установка заглушки на систему ХВС или ГВС (со сваркой)</t>
  </si>
  <si>
    <t>Установка заглушки Ду 15мм (со сваркой)</t>
  </si>
  <si>
    <t>Установка фильтра для очистки воды с отдельным краном</t>
  </si>
  <si>
    <t>Сверление отверстий</t>
  </si>
  <si>
    <t>Закрепление фильра</t>
  </si>
  <si>
    <t>Подсоединение шлангов</t>
  </si>
  <si>
    <t>Установка крана</t>
  </si>
  <si>
    <t>Установка фильтра для очистки воды без  отдельного крана</t>
  </si>
  <si>
    <t>Закрепеление фильтра</t>
  </si>
  <si>
    <t xml:space="preserve">Снятие циркуляционного насосного оборудования на системы ГВС, отопления </t>
  </si>
  <si>
    <t xml:space="preserve">Установка циркуляционного насосного оборудования на системы ГВС, отопления </t>
  </si>
  <si>
    <t>II. Отопление</t>
  </si>
  <si>
    <t>Отключение и подключение стояка отопления 
(При наличии  запорной арматуры на отопительных приборах оплата за отключение и подключение стояка отопления не берется)</t>
  </si>
  <si>
    <t xml:space="preserve">Установка хромированного полотенцесушителя  
с учетом стоимости отключения и подключения стояка ГВС, в.ч.   </t>
  </si>
  <si>
    <t>прибор</t>
  </si>
  <si>
    <t>75.1.</t>
  </si>
  <si>
    <t>Отключение и подключение стояка ГВС</t>
  </si>
  <si>
    <t>75.2.</t>
  </si>
  <si>
    <t>Установка хромированного полотенцесушителя</t>
  </si>
  <si>
    <t xml:space="preserve">Смена хромированного полотенцесушителя; 
с учетом стоимости отключения и подключения стояка ГВС, в.ч.   </t>
  </si>
  <si>
    <t xml:space="preserve"> прибор</t>
  </si>
  <si>
    <t>76.1.</t>
  </si>
  <si>
    <t>76.2.</t>
  </si>
  <si>
    <t>Снятие хромированного полотенцесушителя</t>
  </si>
  <si>
    <t>76.3.</t>
  </si>
  <si>
    <t xml:space="preserve">Установка хромированного полотенцесушителя 
с учетом стоимости отключения и подключения стояка отопления, в т.ч.    </t>
  </si>
  <si>
    <t>77.1.</t>
  </si>
  <si>
    <t xml:space="preserve">Отключение и подключение стояка отопления  </t>
  </si>
  <si>
    <t>77.2.</t>
  </si>
  <si>
    <t xml:space="preserve">Смена хромированного полотенцесушителя 
с учетом стоимости отключения и подключения стояка отопления, в т.ч.    </t>
  </si>
  <si>
    <t>78.1.</t>
  </si>
  <si>
    <t>78.2.</t>
  </si>
  <si>
    <t>78.3.</t>
  </si>
  <si>
    <t>Устранение течи полотенцесушителя  
с учетом стоимости отключения и подключения стояка ГВС, в т.ч.</t>
  </si>
  <si>
    <t>79.1.</t>
  </si>
  <si>
    <t>79.2.</t>
  </si>
  <si>
    <t>Замена уплотнителя</t>
  </si>
  <si>
    <t>Устранение течи полотенцесушителя  
с учетом стоимости отключения и подключения стояка отопления, в т.ч.</t>
  </si>
  <si>
    <t>80.1.</t>
  </si>
  <si>
    <t>80.2.</t>
  </si>
  <si>
    <t>Снятие радиатора (при высоте радиатора до 500 мм)</t>
  </si>
  <si>
    <t xml:space="preserve"> радиатор</t>
  </si>
  <si>
    <t>Снятие отдельных секций радиатора</t>
  </si>
  <si>
    <t xml:space="preserve"> секция</t>
  </si>
  <si>
    <t>Прочистка и промывка радиаторов высотой до 500 мм без разборки на месте</t>
  </si>
  <si>
    <t>Установка нового радиатора до 7 секций (высотой радиатора до 500 мм), 
с учетом стоимости отключения стояка отопления</t>
  </si>
  <si>
    <t>Установка дополнительных секций радиатора</t>
  </si>
  <si>
    <t xml:space="preserve"> соединение</t>
  </si>
  <si>
    <t>Установка вентиля к радиатору (для бюджетных и коммерческих организаций)</t>
  </si>
  <si>
    <t>Замена прибора учета тепловой энергии</t>
  </si>
  <si>
    <t xml:space="preserve"> счетчик</t>
  </si>
  <si>
    <t xml:space="preserve">Снятие заглушки (дроссельной шайбы) диаметром до 100 мм </t>
  </si>
  <si>
    <t xml:space="preserve">Установка заглушки (дроссельной шайбы) диаметром до 100 мм </t>
  </si>
  <si>
    <t>Снятие заглушки  (дроссельной шайбы) диаметром 150 мм</t>
  </si>
  <si>
    <t>Установка заглушки  (дроссельной шайбы) диаметром 150 мм</t>
  </si>
  <si>
    <t>Снятие заглушки  (дроссельной шайбы) диаметром 250 мм</t>
  </si>
  <si>
    <t>Установка заглушки  (дроссельной шайбы) диаметром 250 мм</t>
  </si>
  <si>
    <t>Снятие задвижки диаметром 50 мм</t>
  </si>
  <si>
    <t>Установка задвижки диаметром 50 мм</t>
  </si>
  <si>
    <t xml:space="preserve">Снятие задвижки диаметром 80-100 мм </t>
  </si>
  <si>
    <t xml:space="preserve">Установка задвижки диаметром 80-100 мм </t>
  </si>
  <si>
    <t xml:space="preserve">Снятие задвижки диаметром 150мм </t>
  </si>
  <si>
    <t xml:space="preserve">Установка задвижки диаметром 150мм </t>
  </si>
  <si>
    <t xml:space="preserve">Снятие затвора поворотного диаметром 50-100мм </t>
  </si>
  <si>
    <t xml:space="preserve">Установка затвора поворотного диаметром 50-100мм </t>
  </si>
  <si>
    <t>Замена задвижки на затвор поворотный диаметром 50мм</t>
  </si>
  <si>
    <t>Замена задвижки на затвор поворотный диаметром 80-100мм</t>
  </si>
  <si>
    <t>Замена фитингов на трубопроводах ХВС, ГВС или отопления  (заглушка, тройник, переходник, уголок, крестовина, муфта и др.)</t>
  </si>
  <si>
    <t xml:space="preserve">Врезка перемычки без замены /установки радиатора отопления </t>
  </si>
  <si>
    <t xml:space="preserve">скрыть </t>
  </si>
  <si>
    <t>установка вентиля к радиатору (2шт.)</t>
  </si>
  <si>
    <t xml:space="preserve">врезка перемычки  </t>
  </si>
  <si>
    <t>Установка оборудования для устранения завоздушивания в системе отопления
(без отключения и подключения стояка отопления)</t>
  </si>
  <si>
    <t>Замена подмотки, резиновых колец, уплотнение на системе ХВС, ГВС или отопления</t>
  </si>
  <si>
    <r>
      <t xml:space="preserve">
Плановая 
 </t>
    </r>
    <r>
      <rPr>
        <sz val="10"/>
        <rFont val="Times New Roman"/>
        <family val="1"/>
        <charset val="204"/>
      </rPr>
      <t xml:space="preserve">Сумма, в руб. 
(с НДС) 
</t>
    </r>
    <r>
      <rPr>
        <b/>
        <sz val="10"/>
        <rFont val="Times New Roman"/>
        <family val="1"/>
        <charset val="204"/>
      </rPr>
      <t xml:space="preserve">для населения </t>
    </r>
  </si>
  <si>
    <t>III. Электроснабжение</t>
  </si>
  <si>
    <t>Смена электрического счетчика однофазного</t>
  </si>
  <si>
    <t>Смена электрического счетчика трехфазного</t>
  </si>
  <si>
    <t>Смена провода</t>
  </si>
  <si>
    <t xml:space="preserve"> метр </t>
  </si>
  <si>
    <t>Зачистка, протяжка контактов, восстановление проводов (выключатель, переключатель или розетка)</t>
  </si>
  <si>
    <t>Замена автоматических выключателей 1п.</t>
  </si>
  <si>
    <t xml:space="preserve"> выключатель</t>
  </si>
  <si>
    <t>Замена автоматических выключателей 3п.</t>
  </si>
  <si>
    <t>Включение автоматического выключателя после защитного отключения</t>
  </si>
  <si>
    <t>Отключение электроэнергии (за неуплату) в квартире расположенной в жилом многоквартирном доме</t>
  </si>
  <si>
    <t>1 отключение</t>
  </si>
  <si>
    <t>Подключение электроэнергии (после оплаты задолженности) в  квартире расположенной в жилом многоквартирном доме</t>
  </si>
  <si>
    <t>1 подключение</t>
  </si>
  <si>
    <t>Проверка сетей электроснабжения на наличие посторонних подключений и правильности подключения</t>
  </si>
  <si>
    <t>Подключение варочной поверхности</t>
  </si>
  <si>
    <t>Подключение духового шкафа</t>
  </si>
  <si>
    <t>Подключение силовой кабельной линии в щите 220В</t>
  </si>
  <si>
    <t>1 каб. линия</t>
  </si>
  <si>
    <t>Подключение силовой кабельной линии в щите 380В</t>
  </si>
  <si>
    <t>Расключение распределительной коробки</t>
  </si>
  <si>
    <t>Монтаж распределительной коробки наружной установки</t>
  </si>
  <si>
    <t>Монтаж эл.щита (бокса)</t>
  </si>
  <si>
    <t>Монтаж кухонного вентилятора в окно</t>
  </si>
  <si>
    <t>Снятие выключателя, переключателя или розетки</t>
  </si>
  <si>
    <t>Установка выключателей, переключателей или штепсельных розеток</t>
  </si>
  <si>
    <t>Смена неисправного потолочного патрона</t>
  </si>
  <si>
    <t>Смена люминесцентных ламп</t>
  </si>
  <si>
    <t xml:space="preserve"> лампа</t>
  </si>
  <si>
    <t>Смена лампы накаливания, светодиодной лампы</t>
  </si>
  <si>
    <t>Сборка люстры</t>
  </si>
  <si>
    <t>Ревизия люстры (в т.ч. демонтаж и монтаж)</t>
  </si>
  <si>
    <t>Демонтаж бра, плафонов или светильников</t>
  </si>
  <si>
    <t>Установка бра, плафонов или светильников</t>
  </si>
  <si>
    <t>Установка люстры многорожковой в 2-3 света</t>
  </si>
  <si>
    <t xml:space="preserve">Установка вытяжки </t>
  </si>
  <si>
    <t xml:space="preserve">Установка устройств защиты отключения </t>
  </si>
  <si>
    <t>Установка реле напряжения</t>
  </si>
  <si>
    <t>Установка электрического звонка и кнопки с прокладкой проводов</t>
  </si>
  <si>
    <t xml:space="preserve">Открытая прокладка кабеля по бетонному/кирпичному основанию </t>
  </si>
  <si>
    <t>метр.</t>
  </si>
  <si>
    <t>Прокладка проводов в коробах, лотках и по перфорированным профилям</t>
  </si>
  <si>
    <t>Прокладка проводов с пробивкой  в стене (дерево)</t>
  </si>
  <si>
    <t>Прокладка проводов с пробивкой  в стене (бетон, кирпич)</t>
  </si>
  <si>
    <t>Прокладка трёхжильного кабеля до 4мм² в штробе/сплошное перекрытие</t>
  </si>
  <si>
    <t>Прокладка пятижильного кабеля до 4мм² в штробе/сплошное перекрытие</t>
  </si>
  <si>
    <t>Прокладка трёхжильного кабеля от 6 мм² до 10 мм² в штробе/сплошное перекрытие</t>
  </si>
  <si>
    <t>Прокладка пятижильного кабеля от 6 мм² до 10 мм² в штробе/сплошное перекрытие</t>
  </si>
  <si>
    <t>Затяжка кабеля в гофротрубу /ПНД трубу</t>
  </si>
  <si>
    <t>Прокладка трёхжильного кабеля до 4мм² в гофротрубе/ПНД трубе</t>
  </si>
  <si>
    <t>Прокладка пятижильного кабеля до 4мм² в гофротрубе/ПНД трубе</t>
  </si>
  <si>
    <t>Прокладка трёхжильного кабеля от 6 мм² до 10 мм² в гофротрубе/ПНД трубе</t>
  </si>
  <si>
    <t>Прокладка пятижильного кабеля от 6 мм² до 10 мм² в гофротрубе/ПНД трубе</t>
  </si>
  <si>
    <t>Монтаж кабель/канала до 40мм²</t>
  </si>
  <si>
    <t>Монтаж кабель/канала от 40мм²</t>
  </si>
  <si>
    <t>Прокладка трёхжильного кабеля до 4мм² в кабель/канале</t>
  </si>
  <si>
    <t>Прокладка пятижильного кабеля до 4мм² в кабель/канале</t>
  </si>
  <si>
    <t>Прокладка трёхжильного кабеля от 6 мм² до 10 мм² в кабель/канале</t>
  </si>
  <si>
    <t>Прокладка пятижильного кабеля от 6 мм² до 10 мм² в кабель/канале</t>
  </si>
  <si>
    <t>Выборка гнёзд под распределительную коробку внутренней установки, подрозетник (бетон)</t>
  </si>
  <si>
    <t>Выборка гнёзд под распределительную коробку внутренней установки, подрозетник  (кирпич)</t>
  </si>
  <si>
    <t>Выборка гнёзд под распределительную коробку внутренней установки, подрозетник  (пеноблок, гипсокартон)</t>
  </si>
  <si>
    <t xml:space="preserve">Замена блока комбинированного (2 модуля): </t>
  </si>
  <si>
    <t>Замена блока комбинированного (3 модуля)</t>
  </si>
  <si>
    <r>
      <t>Пробивка в бетонных стенах толщиной до 200 мм отверстий площадью до 20 см</t>
    </r>
    <r>
      <rPr>
        <sz val="12"/>
        <rFont val="Calibri"/>
        <family val="2"/>
        <charset val="204"/>
      </rPr>
      <t>²</t>
    </r>
  </si>
  <si>
    <r>
      <t>Пробивка в кирпичных стенах толщиной до 200 мм отверстий площадью до 20 см</t>
    </r>
    <r>
      <rPr>
        <sz val="12"/>
        <rFont val="Calibri"/>
        <family val="2"/>
        <charset val="204"/>
      </rPr>
      <t>²</t>
    </r>
  </si>
  <si>
    <t>IV. Прочие работы</t>
  </si>
  <si>
    <t>Работа, выполняемая электрогазосварщиком (сварочная)</t>
  </si>
  <si>
    <t xml:space="preserve"> 1 чел. / час</t>
  </si>
  <si>
    <t>Работа, выполняемая рабочим по комплексному обслуживанию 
или слесарем АВР (сантехническая или слесарная)</t>
  </si>
  <si>
    <t>Работа, выполняемая электрослесарем (электрическая)</t>
  </si>
  <si>
    <t>Смена в квартире разбитых  стекол, кроме евроокон до:</t>
  </si>
  <si>
    <t>0,25м2</t>
  </si>
  <si>
    <t xml:space="preserve">Смена в квартире разбитых  стекол, кроме евроокон до:  </t>
  </si>
  <si>
    <t>0,5м2</t>
  </si>
  <si>
    <t xml:space="preserve">Смена в квартире разбитых  стекол, кроме евроокон  до:  </t>
  </si>
  <si>
    <t xml:space="preserve">  1,0 м2</t>
  </si>
  <si>
    <t>Смена неисправного накладного замка</t>
  </si>
  <si>
    <t xml:space="preserve"> замок</t>
  </si>
  <si>
    <t>Смена неисправного  врезного замка</t>
  </si>
  <si>
    <t>Смена  оконных и дверных ручек</t>
  </si>
  <si>
    <t xml:space="preserve"> ручка</t>
  </si>
  <si>
    <t>Открытие входной двери (при утере жильцами ключа) со вскрытием двери, последующей подгонкой, с заготовкой планки или вставки в обвязку полотна</t>
  </si>
  <si>
    <t>Врезка глазка во входную  деревянную дверь</t>
  </si>
  <si>
    <t xml:space="preserve"> глазок</t>
  </si>
  <si>
    <t>Врезка глазка во входную металлическую дверь</t>
  </si>
  <si>
    <t>Штробление стены по бетону/ кирпичу</t>
  </si>
  <si>
    <t>Штробление стены в пеноблоке/ гипсе</t>
  </si>
  <si>
    <t xml:space="preserve">V. Вентканал </t>
  </si>
  <si>
    <t>Первичная проверка технического состояния дымоходов во вновь  построенных и эксплуатируемых зданиях от  всех типов нагревательных и отопительных приборов, независимо от видов топлива</t>
  </si>
  <si>
    <t>дымоход</t>
  </si>
  <si>
    <t>Первичная проверка технического состояния вентиляционного канала во вновь  построенных и эксплуатируемых зданиях,  независимо от назначения вентиляции</t>
  </si>
  <si>
    <t>вентканал</t>
  </si>
  <si>
    <t>Периодическая проверка дымохода от газовых колонок, кипятильников</t>
  </si>
  <si>
    <t>Периодическая проверка вентиляционных каналов на газифицированных объектах</t>
  </si>
  <si>
    <t xml:space="preserve">Вызов к клиенту для проверки правильности установки газовых водонагревательных и отопительных приборов (под вызовом понимается обращение клиента (одного юридического лица или гражданина с заявкой на оказание услуг)  </t>
  </si>
  <si>
    <t>вызов</t>
  </si>
  <si>
    <t>VI. Транспортные  услуги</t>
  </si>
  <si>
    <t>Использование автотраспортного средства при выполнениии работ на удаленных расстояниях (более 10км.)</t>
  </si>
  <si>
    <t>1 час</t>
  </si>
  <si>
    <t>1 км</t>
  </si>
  <si>
    <t>VII. Прочие услуги</t>
  </si>
  <si>
    <t xml:space="preserve">Консультация (сантехническая) по работам (услугам) на  внутриквартирном имуществе (оборудовании, сетях) </t>
  </si>
  <si>
    <t xml:space="preserve">Консультация (электрическая) по работам (услугам) на  внутриквартирном имуществе (оборудовании, сетях) </t>
  </si>
  <si>
    <t>Снятие контрольных индивидуальных показателей на приборах учета ХВС, ГВС и электросчетчиках (проводимых внепланово по требованию жителей)</t>
  </si>
  <si>
    <t>Повторное опломбирование прибора учета ХВС, ГВС и электроэнергии (в связи с нарушением целостности пломб по вине жителей)</t>
  </si>
  <si>
    <t>Поверка приборов учета холодного водоснабжения (ХВС) или  горячего водоснабжения (ГВС) ( Цена действует с 1июля 2024г.)</t>
  </si>
  <si>
    <t>Заверение доверенности</t>
  </si>
  <si>
    <t xml:space="preserve"> доверенность</t>
  </si>
  <si>
    <t>Выдача справок и заверительная подпись на документ</t>
  </si>
  <si>
    <t xml:space="preserve"> справка</t>
  </si>
  <si>
    <t>Поиск проектной и исполнительной документации в архиве. Изготовление копий архивных документов (1 лист)</t>
  </si>
  <si>
    <t>лист</t>
  </si>
  <si>
    <t>стоимость изготовления каждого последующего листа формата:</t>
  </si>
  <si>
    <t>194.1.</t>
  </si>
  <si>
    <t>А4 односторонняя</t>
  </si>
  <si>
    <t xml:space="preserve"> лист</t>
  </si>
  <si>
    <t>194.2.</t>
  </si>
  <si>
    <t>А4 двухсторонняя</t>
  </si>
  <si>
    <t>194.3.</t>
  </si>
  <si>
    <t>А3 односторонняя</t>
  </si>
  <si>
    <t>194.4.</t>
  </si>
  <si>
    <t>А3 двухсторонняя</t>
  </si>
  <si>
    <t>Согласование и выполнение заключения технического состояния жилого фонда 
(на размещение рекламы  коммерческих структур в МЖФ, перепланировки)</t>
  </si>
  <si>
    <t>1 час работы</t>
  </si>
  <si>
    <t>Согласование проекта на переоборудование и перепланировку помещения (квартир)</t>
  </si>
  <si>
    <t>Юридическая, экономическая консультация</t>
  </si>
  <si>
    <t>Предоставление интересов в суде</t>
  </si>
  <si>
    <t>Консультация главного энергетика по вопросам электроснабжения и теплоснабжения дома</t>
  </si>
  <si>
    <t>Консультация начальника ПТО по вопросам водоснабжения и водоотведения в доме</t>
  </si>
  <si>
    <t>Составление однолинейной схемы электрического снабжения дома</t>
  </si>
  <si>
    <t xml:space="preserve"> схема</t>
  </si>
  <si>
    <t>Подключение водоотведения, отключенного за неуплату задолженности по ЖКУ</t>
  </si>
  <si>
    <t>К нормам и расценкам применяются следующие коэффициенты:</t>
  </si>
  <si>
    <t>К - 1,15 при работе в стесненных условиях (во встроенных шкафах);</t>
  </si>
  <si>
    <t>К - 1,05 при работах на высоте более 2 м от уровня земли или  пола;</t>
  </si>
  <si>
    <t>К- 1,15 при установке или ремонте санитарно технических приборов и оборудования импортного производства.</t>
  </si>
  <si>
    <t>В расценках не учтены:</t>
  </si>
  <si>
    <t xml:space="preserve"> - стоимость приборов, оборудования, материалов;  </t>
  </si>
  <si>
    <t xml:space="preserve"> - работа кранов и механизмов.</t>
  </si>
  <si>
    <t>Перечень и стоимость платных работ и услуг, предоставляемых собственникам и нанимателям жилых и нежилых помещений, в обслуживаемых МКД, а также бюджетным и коммерческим организациям,
действующий с 1 февраля 2025года.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</si>
</sst>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C00FF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Fill="1" applyBorder="1" applyAlignment="1">
      <alignment horizontal="justify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9" fillId="0" borderId="0" xfId="0" applyFont="1"/>
    <xf numFmtId="16" fontId="4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justify" vertical="center"/>
    </xf>
    <xf numFmtId="0" fontId="11" fillId="0" borderId="0" xfId="0" applyFont="1"/>
    <xf numFmtId="0" fontId="5" fillId="0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2" fillId="0" borderId="0" xfId="0" applyFont="1"/>
    <xf numFmtId="0" fontId="5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4" fillId="0" borderId="2" xfId="0" applyFont="1" applyFill="1" applyBorder="1"/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0" fontId="5" fillId="0" borderId="2" xfId="0" applyFont="1" applyFill="1" applyBorder="1"/>
    <xf numFmtId="2" fontId="4" fillId="0" borderId="2" xfId="0" applyNumberFormat="1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12" fillId="3" borderId="0" xfId="0" applyFont="1" applyFill="1"/>
    <xf numFmtId="0" fontId="4" fillId="0" borderId="0" xfId="0" applyFont="1" applyAlignment="1">
      <alignment horizontal="left" wrapText="1"/>
    </xf>
    <xf numFmtId="0" fontId="5" fillId="0" borderId="0" xfId="1" applyFont="1"/>
    <xf numFmtId="0" fontId="4" fillId="0" borderId="0" xfId="1" applyFont="1"/>
    <xf numFmtId="0" fontId="4" fillId="0" borderId="0" xfId="0" applyFont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18"/>
  <sheetViews>
    <sheetView tabSelected="1" view="pageBreakPreview" zoomScale="80" zoomScaleSheetLayoutView="80" workbookViewId="0">
      <selection activeCell="B10" sqref="B10"/>
    </sheetView>
  </sheetViews>
  <sheetFormatPr defaultColWidth="9.140625" defaultRowHeight="78" customHeight="1" x14ac:dyDescent="0.25"/>
  <cols>
    <col min="1" max="1" width="6.42578125" style="1" customWidth="1"/>
    <col min="2" max="2" width="86.5703125" style="2" customWidth="1"/>
    <col min="3" max="3" width="16.7109375" style="2" customWidth="1"/>
    <col min="4" max="4" width="19.7109375" style="2" customWidth="1"/>
    <col min="5" max="5" width="21.28515625" style="2" customWidth="1"/>
    <col min="6" max="6" width="9.140625" style="2" customWidth="1"/>
    <col min="7" max="16384" width="9.140625" style="2"/>
  </cols>
  <sheetData>
    <row r="1" spans="1:5" ht="19.5" customHeight="1" x14ac:dyDescent="0.25"/>
    <row r="2" spans="1:5" ht="19.5" customHeight="1" x14ac:dyDescent="0.25"/>
    <row r="3" spans="1:5" ht="19.5" customHeight="1" x14ac:dyDescent="0.25">
      <c r="B3" s="3"/>
      <c r="C3" s="3"/>
      <c r="D3" s="3"/>
      <c r="E3" s="3"/>
    </row>
    <row r="4" spans="1:5" ht="19.5" customHeight="1" x14ac:dyDescent="0.25">
      <c r="B4" s="3"/>
      <c r="C4" s="3"/>
      <c r="D4" s="3"/>
      <c r="E4" s="3"/>
    </row>
    <row r="5" spans="1:5" ht="78.75" customHeight="1" x14ac:dyDescent="0.25">
      <c r="A5" s="83" t="s">
        <v>449</v>
      </c>
      <c r="B5" s="83"/>
      <c r="C5" s="83"/>
      <c r="D5" s="83"/>
      <c r="E5" s="83"/>
    </row>
    <row r="6" spans="1:5" ht="19.5" customHeight="1" x14ac:dyDescent="0.25">
      <c r="A6" s="82"/>
      <c r="B6" s="82"/>
      <c r="C6" s="82"/>
      <c r="D6" s="82"/>
      <c r="E6" s="82"/>
    </row>
    <row r="7" spans="1:5" ht="22.9" customHeight="1" x14ac:dyDescent="0.25">
      <c r="A7" s="81"/>
      <c r="B7" s="81"/>
      <c r="C7" s="81"/>
      <c r="D7" s="81"/>
      <c r="E7" s="81"/>
    </row>
    <row r="8" spans="1:5" ht="33.200000000000003" customHeight="1" x14ac:dyDescent="0.25">
      <c r="A8" s="80" t="s">
        <v>0</v>
      </c>
      <c r="B8" s="80" t="s">
        <v>1</v>
      </c>
      <c r="C8" s="79" t="s">
        <v>2</v>
      </c>
      <c r="D8" s="79" t="s">
        <v>3</v>
      </c>
      <c r="E8" s="79" t="s">
        <v>4</v>
      </c>
    </row>
    <row r="9" spans="1:5" ht="72" customHeight="1" x14ac:dyDescent="0.25">
      <c r="A9" s="80"/>
      <c r="B9" s="80"/>
      <c r="C9" s="79"/>
      <c r="D9" s="79"/>
      <c r="E9" s="79"/>
    </row>
    <row r="10" spans="1:5" ht="30" customHeight="1" x14ac:dyDescent="0.25">
      <c r="A10" s="5"/>
      <c r="B10" s="6" t="s">
        <v>5</v>
      </c>
      <c r="C10" s="7"/>
      <c r="D10" s="8"/>
      <c r="E10" s="8"/>
    </row>
    <row r="11" spans="1:5" s="11" customFormat="1" ht="19.5" customHeight="1" x14ac:dyDescent="0.25">
      <c r="A11" s="66">
        <v>1</v>
      </c>
      <c r="B11" s="9" t="s">
        <v>6</v>
      </c>
      <c r="C11" s="73" t="s">
        <v>7</v>
      </c>
      <c r="D11" s="10">
        <v>5000</v>
      </c>
      <c r="E11" s="10">
        <f>E12+E13</f>
        <v>7800</v>
      </c>
    </row>
    <row r="12" spans="1:5" s="11" customFormat="1" ht="19.5" customHeight="1" x14ac:dyDescent="0.25">
      <c r="A12" s="12" t="s">
        <v>8</v>
      </c>
      <c r="B12" s="13" t="s">
        <v>9</v>
      </c>
      <c r="C12" s="73"/>
      <c r="D12" s="14">
        <v>1700</v>
      </c>
      <c r="E12" s="14">
        <v>2640</v>
      </c>
    </row>
    <row r="13" spans="1:5" s="11" customFormat="1" ht="19.5" customHeight="1" x14ac:dyDescent="0.25">
      <c r="A13" s="67" t="s">
        <v>10</v>
      </c>
      <c r="B13" s="13" t="s">
        <v>11</v>
      </c>
      <c r="C13" s="73"/>
      <c r="D13" s="14">
        <f>D11-D12</f>
        <v>3300</v>
      </c>
      <c r="E13" s="14">
        <v>5160</v>
      </c>
    </row>
    <row r="14" spans="1:5" s="11" customFormat="1" ht="19.5" customHeight="1" x14ac:dyDescent="0.25">
      <c r="A14" s="66">
        <v>2</v>
      </c>
      <c r="B14" s="9" t="s">
        <v>12</v>
      </c>
      <c r="C14" s="73" t="s">
        <v>7</v>
      </c>
      <c r="D14" s="10">
        <v>4000</v>
      </c>
      <c r="E14" s="10">
        <f>E15+E16</f>
        <v>6240</v>
      </c>
    </row>
    <row r="15" spans="1:5" s="11" customFormat="1" ht="19.5" customHeight="1" x14ac:dyDescent="0.25">
      <c r="A15" s="67" t="s">
        <v>13</v>
      </c>
      <c r="B15" s="13" t="s">
        <v>9</v>
      </c>
      <c r="C15" s="73"/>
      <c r="D15" s="14">
        <f>D12</f>
        <v>1700</v>
      </c>
      <c r="E15" s="14">
        <v>2640</v>
      </c>
    </row>
    <row r="16" spans="1:5" s="11" customFormat="1" ht="19.5" customHeight="1" x14ac:dyDescent="0.25">
      <c r="A16" s="67" t="s">
        <v>14</v>
      </c>
      <c r="B16" s="16" t="s">
        <v>15</v>
      </c>
      <c r="C16" s="73"/>
      <c r="D16" s="14">
        <f>D14-D15</f>
        <v>2300</v>
      </c>
      <c r="E16" s="14">
        <v>3600</v>
      </c>
    </row>
    <row r="17" spans="1:5" s="11" customFormat="1" ht="19.5" customHeight="1" x14ac:dyDescent="0.25">
      <c r="A17" s="66">
        <v>3</v>
      </c>
      <c r="B17" s="9" t="s">
        <v>16</v>
      </c>
      <c r="C17" s="73" t="s">
        <v>7</v>
      </c>
      <c r="D17" s="10">
        <v>3500</v>
      </c>
      <c r="E17" s="10">
        <f>E18+E19</f>
        <v>5460</v>
      </c>
    </row>
    <row r="18" spans="1:5" s="11" customFormat="1" ht="34.5" customHeight="1" x14ac:dyDescent="0.25">
      <c r="A18" s="67" t="s">
        <v>17</v>
      </c>
      <c r="B18" s="17" t="s">
        <v>18</v>
      </c>
      <c r="C18" s="73"/>
      <c r="D18" s="14">
        <v>1200</v>
      </c>
      <c r="E18" s="14">
        <v>1860</v>
      </c>
    </row>
    <row r="19" spans="1:5" s="11" customFormat="1" ht="19.5" customHeight="1" x14ac:dyDescent="0.25">
      <c r="A19" s="67" t="s">
        <v>19</v>
      </c>
      <c r="B19" s="13" t="s">
        <v>15</v>
      </c>
      <c r="C19" s="73"/>
      <c r="D19" s="14">
        <f>D17-D18</f>
        <v>2300</v>
      </c>
      <c r="E19" s="14">
        <v>3600</v>
      </c>
    </row>
    <row r="20" spans="1:5" s="11" customFormat="1" ht="19.5" customHeight="1" x14ac:dyDescent="0.25">
      <c r="A20" s="18" t="s">
        <v>20</v>
      </c>
      <c r="B20" s="19" t="s">
        <v>21</v>
      </c>
      <c r="C20" s="67" t="s">
        <v>22</v>
      </c>
      <c r="D20" s="20">
        <v>900</v>
      </c>
      <c r="E20" s="20">
        <v>1380</v>
      </c>
    </row>
    <row r="21" spans="1:5" s="11" customFormat="1" ht="19.5" customHeight="1" x14ac:dyDescent="0.25">
      <c r="A21" s="18" t="s">
        <v>23</v>
      </c>
      <c r="B21" s="19" t="s">
        <v>24</v>
      </c>
      <c r="C21" s="67" t="s">
        <v>25</v>
      </c>
      <c r="D21" s="20">
        <f>D22/2</f>
        <v>350</v>
      </c>
      <c r="E21" s="20">
        <v>540</v>
      </c>
    </row>
    <row r="22" spans="1:5" s="11" customFormat="1" ht="18.95" customHeight="1" x14ac:dyDescent="0.25">
      <c r="A22" s="18" t="s">
        <v>26</v>
      </c>
      <c r="B22" s="19" t="s">
        <v>27</v>
      </c>
      <c r="C22" s="67" t="s">
        <v>25</v>
      </c>
      <c r="D22" s="20">
        <v>700</v>
      </c>
      <c r="E22" s="20">
        <v>1080</v>
      </c>
    </row>
    <row r="23" spans="1:5" s="11" customFormat="1" ht="19.5" customHeight="1" x14ac:dyDescent="0.25">
      <c r="A23" s="21" t="s">
        <v>28</v>
      </c>
      <c r="B23" s="9" t="s">
        <v>29</v>
      </c>
      <c r="C23" s="73" t="s">
        <v>30</v>
      </c>
      <c r="D23" s="10">
        <f>D24+D25+D26</f>
        <v>2950</v>
      </c>
      <c r="E23" s="10">
        <f>E24+E25+E26</f>
        <v>4600</v>
      </c>
    </row>
    <row r="24" spans="1:5" s="11" customFormat="1" ht="19.5" customHeight="1" x14ac:dyDescent="0.25">
      <c r="A24" s="67" t="s">
        <v>31</v>
      </c>
      <c r="B24" s="17" t="s">
        <v>32</v>
      </c>
      <c r="C24" s="73"/>
      <c r="D24" s="20">
        <v>750</v>
      </c>
      <c r="E24" s="20">
        <v>1170</v>
      </c>
    </row>
    <row r="25" spans="1:5" s="11" customFormat="1" ht="19.5" customHeight="1" x14ac:dyDescent="0.25">
      <c r="A25" s="67" t="s">
        <v>33</v>
      </c>
      <c r="B25" s="17" t="s">
        <v>34</v>
      </c>
      <c r="C25" s="73"/>
      <c r="D25" s="20">
        <v>1250</v>
      </c>
      <c r="E25" s="20">
        <v>1950</v>
      </c>
    </row>
    <row r="26" spans="1:5" s="11" customFormat="1" ht="19.5" customHeight="1" x14ac:dyDescent="0.25">
      <c r="A26" s="12" t="s">
        <v>35</v>
      </c>
      <c r="B26" s="17" t="s">
        <v>36</v>
      </c>
      <c r="C26" s="73"/>
      <c r="D26" s="20">
        <v>950</v>
      </c>
      <c r="E26" s="20">
        <v>1480</v>
      </c>
    </row>
    <row r="27" spans="1:5" s="11" customFormat="1" ht="19.5" customHeight="1" x14ac:dyDescent="0.25">
      <c r="A27" s="21" t="s">
        <v>37</v>
      </c>
      <c r="B27" s="9" t="s">
        <v>38</v>
      </c>
      <c r="C27" s="73" t="s">
        <v>39</v>
      </c>
      <c r="D27" s="10">
        <f>D28+D29</f>
        <v>2000</v>
      </c>
      <c r="E27" s="10">
        <f>E28+E29</f>
        <v>3120</v>
      </c>
    </row>
    <row r="28" spans="1:5" s="11" customFormat="1" ht="19.5" customHeight="1" x14ac:dyDescent="0.25">
      <c r="A28" s="67" t="s">
        <v>40</v>
      </c>
      <c r="B28" s="17" t="s">
        <v>41</v>
      </c>
      <c r="C28" s="73"/>
      <c r="D28" s="20">
        <f>D24</f>
        <v>750</v>
      </c>
      <c r="E28" s="20">
        <v>1170</v>
      </c>
    </row>
    <row r="29" spans="1:5" s="11" customFormat="1" ht="19.5" customHeight="1" x14ac:dyDescent="0.25">
      <c r="A29" s="67" t="s">
        <v>42</v>
      </c>
      <c r="B29" s="17" t="s">
        <v>43</v>
      </c>
      <c r="C29" s="73"/>
      <c r="D29" s="20">
        <f>D25</f>
        <v>1250</v>
      </c>
      <c r="E29" s="20">
        <v>1950</v>
      </c>
    </row>
    <row r="30" spans="1:5" s="11" customFormat="1" ht="19.5" customHeight="1" x14ac:dyDescent="0.25">
      <c r="A30" s="66">
        <v>9</v>
      </c>
      <c r="B30" s="9" t="s">
        <v>44</v>
      </c>
      <c r="C30" s="73" t="s">
        <v>45</v>
      </c>
      <c r="D30" s="10">
        <f t="shared" ref="D30" si="0">D31+D32</f>
        <v>950</v>
      </c>
      <c r="E30" s="10">
        <f>E31+E32</f>
        <v>1440</v>
      </c>
    </row>
    <row r="31" spans="1:5" s="11" customFormat="1" ht="33.75" customHeight="1" x14ac:dyDescent="0.25">
      <c r="A31" s="67" t="s">
        <v>46</v>
      </c>
      <c r="B31" s="17" t="s">
        <v>47</v>
      </c>
      <c r="C31" s="73"/>
      <c r="D31" s="15">
        <v>475</v>
      </c>
      <c r="E31" s="15">
        <v>720</v>
      </c>
    </row>
    <row r="32" spans="1:5" s="11" customFormat="1" ht="19.5" customHeight="1" x14ac:dyDescent="0.25">
      <c r="A32" s="67" t="s">
        <v>48</v>
      </c>
      <c r="B32" s="17" t="s">
        <v>49</v>
      </c>
      <c r="C32" s="73"/>
      <c r="D32" s="15">
        <v>475</v>
      </c>
      <c r="E32" s="15">
        <v>720</v>
      </c>
    </row>
    <row r="33" spans="1:5" s="11" customFormat="1" ht="19.5" customHeight="1" x14ac:dyDescent="0.25">
      <c r="A33" s="67">
        <v>10</v>
      </c>
      <c r="B33" s="19" t="s">
        <v>50</v>
      </c>
      <c r="C33" s="67" t="s">
        <v>51</v>
      </c>
      <c r="D33" s="15">
        <v>320</v>
      </c>
      <c r="E33" s="15">
        <v>480</v>
      </c>
    </row>
    <row r="34" spans="1:5" s="11" customFormat="1" ht="19.5" customHeight="1" x14ac:dyDescent="0.25">
      <c r="A34" s="67">
        <v>11</v>
      </c>
      <c r="B34" s="19" t="s">
        <v>52</v>
      </c>
      <c r="C34" s="22" t="s">
        <v>53</v>
      </c>
      <c r="D34" s="15">
        <v>500</v>
      </c>
      <c r="E34" s="15">
        <v>780</v>
      </c>
    </row>
    <row r="35" spans="1:5" s="11" customFormat="1" ht="19.5" customHeight="1" x14ac:dyDescent="0.25">
      <c r="A35" s="67">
        <v>12</v>
      </c>
      <c r="B35" s="19" t="s">
        <v>54</v>
      </c>
      <c r="C35" s="22" t="s">
        <v>53</v>
      </c>
      <c r="D35" s="15">
        <v>500</v>
      </c>
      <c r="E35" s="15">
        <v>780</v>
      </c>
    </row>
    <row r="36" spans="1:5" s="11" customFormat="1" ht="19.5" customHeight="1" x14ac:dyDescent="0.25">
      <c r="A36" s="67">
        <v>13</v>
      </c>
      <c r="B36" s="19" t="s">
        <v>55</v>
      </c>
      <c r="C36" s="68" t="s">
        <v>45</v>
      </c>
      <c r="D36" s="15">
        <v>400</v>
      </c>
      <c r="E36" s="15">
        <v>620</v>
      </c>
    </row>
    <row r="37" spans="1:5" s="11" customFormat="1" ht="19.5" customHeight="1" x14ac:dyDescent="0.25">
      <c r="A37" s="67">
        <v>14</v>
      </c>
      <c r="B37" s="23" t="s">
        <v>56</v>
      </c>
      <c r="C37" s="68" t="s">
        <v>45</v>
      </c>
      <c r="D37" s="15">
        <v>940</v>
      </c>
      <c r="E37" s="15">
        <v>1440</v>
      </c>
    </row>
    <row r="38" spans="1:5" s="25" customFormat="1" ht="19.5" customHeight="1" x14ac:dyDescent="0.25">
      <c r="A38" s="67">
        <v>15</v>
      </c>
      <c r="B38" s="24" t="s">
        <v>57</v>
      </c>
      <c r="C38" s="68" t="s">
        <v>58</v>
      </c>
      <c r="D38" s="15">
        <f>D24+D20/2</f>
        <v>1200</v>
      </c>
      <c r="E38" s="15">
        <v>1870</v>
      </c>
    </row>
    <row r="39" spans="1:5" s="25" customFormat="1" ht="19.5" customHeight="1" x14ac:dyDescent="0.25">
      <c r="A39" s="67">
        <v>16</v>
      </c>
      <c r="B39" s="24" t="s">
        <v>59</v>
      </c>
      <c r="C39" s="68" t="s">
        <v>58</v>
      </c>
      <c r="D39" s="15">
        <v>600</v>
      </c>
      <c r="E39" s="15">
        <v>940</v>
      </c>
    </row>
    <row r="40" spans="1:5" s="25" customFormat="1" ht="50.25" customHeight="1" x14ac:dyDescent="0.25">
      <c r="A40" s="67">
        <v>17</v>
      </c>
      <c r="B40" s="24" t="s">
        <v>60</v>
      </c>
      <c r="C40" s="68" t="s">
        <v>58</v>
      </c>
      <c r="D40" s="15">
        <v>6000</v>
      </c>
      <c r="E40" s="15">
        <v>9360</v>
      </c>
    </row>
    <row r="41" spans="1:5" s="11" customFormat="1" ht="19.5" customHeight="1" x14ac:dyDescent="0.25">
      <c r="A41" s="66">
        <v>18</v>
      </c>
      <c r="B41" s="26" t="s">
        <v>61</v>
      </c>
      <c r="C41" s="73" t="s">
        <v>30</v>
      </c>
      <c r="D41" s="10">
        <f t="shared" ref="D41" si="1">D42+D43+D44</f>
        <v>3350</v>
      </c>
      <c r="E41" s="10">
        <f>E42+E43+E44</f>
        <v>5190</v>
      </c>
    </row>
    <row r="42" spans="1:5" s="11" customFormat="1" ht="19.5" customHeight="1" x14ac:dyDescent="0.25">
      <c r="A42" s="67" t="s">
        <v>62</v>
      </c>
      <c r="B42" s="17" t="s">
        <v>63</v>
      </c>
      <c r="C42" s="73"/>
      <c r="D42" s="15">
        <v>700</v>
      </c>
      <c r="E42" s="15">
        <v>1080</v>
      </c>
    </row>
    <row r="43" spans="1:5" s="11" customFormat="1" ht="19.5" customHeight="1" x14ac:dyDescent="0.25">
      <c r="A43" s="67" t="s">
        <v>64</v>
      </c>
      <c r="B43" s="17" t="s">
        <v>65</v>
      </c>
      <c r="C43" s="73"/>
      <c r="D43" s="15">
        <v>1400</v>
      </c>
      <c r="E43" s="15">
        <v>2160</v>
      </c>
    </row>
    <row r="44" spans="1:5" s="11" customFormat="1" ht="19.5" customHeight="1" x14ac:dyDescent="0.25">
      <c r="A44" s="67" t="s">
        <v>66</v>
      </c>
      <c r="B44" s="17" t="s">
        <v>67</v>
      </c>
      <c r="C44" s="73"/>
      <c r="D44" s="15">
        <v>1250</v>
      </c>
      <c r="E44" s="15">
        <v>1950</v>
      </c>
    </row>
    <row r="45" spans="1:5" s="11" customFormat="1" ht="19.5" customHeight="1" x14ac:dyDescent="0.25">
      <c r="A45" s="18" t="s">
        <v>68</v>
      </c>
      <c r="B45" s="19" t="s">
        <v>69</v>
      </c>
      <c r="C45" s="67" t="s">
        <v>22</v>
      </c>
      <c r="D45" s="15">
        <v>700</v>
      </c>
      <c r="E45" s="15">
        <v>1080</v>
      </c>
    </row>
    <row r="46" spans="1:5" s="11" customFormat="1" ht="19.5" customHeight="1" x14ac:dyDescent="0.25">
      <c r="A46" s="18" t="s">
        <v>70</v>
      </c>
      <c r="B46" s="23" t="s">
        <v>71</v>
      </c>
      <c r="C46" s="67" t="s">
        <v>72</v>
      </c>
      <c r="D46" s="15">
        <v>1250</v>
      </c>
      <c r="E46" s="15">
        <v>1950</v>
      </c>
    </row>
    <row r="47" spans="1:5" s="11" customFormat="1" ht="19.5" customHeight="1" x14ac:dyDescent="0.25">
      <c r="A47" s="18" t="s">
        <v>73</v>
      </c>
      <c r="B47" s="23" t="s">
        <v>74</v>
      </c>
      <c r="C47" s="67" t="s">
        <v>72</v>
      </c>
      <c r="D47" s="15">
        <v>1400</v>
      </c>
      <c r="E47" s="15">
        <v>2160</v>
      </c>
    </row>
    <row r="48" spans="1:5" s="11" customFormat="1" ht="19.5" customHeight="1" x14ac:dyDescent="0.25">
      <c r="A48" s="18" t="s">
        <v>75</v>
      </c>
      <c r="B48" s="27" t="s">
        <v>76</v>
      </c>
      <c r="C48" s="22" t="s">
        <v>53</v>
      </c>
      <c r="D48" s="15">
        <v>350</v>
      </c>
      <c r="E48" s="15">
        <v>550</v>
      </c>
    </row>
    <row r="49" spans="1:5" s="11" customFormat="1" ht="19.5" customHeight="1" x14ac:dyDescent="0.25">
      <c r="A49" s="18" t="s">
        <v>77</v>
      </c>
      <c r="B49" s="19" t="s">
        <v>78</v>
      </c>
      <c r="C49" s="67" t="s">
        <v>79</v>
      </c>
      <c r="D49" s="15">
        <v>350</v>
      </c>
      <c r="E49" s="15">
        <v>550</v>
      </c>
    </row>
    <row r="50" spans="1:5" s="11" customFormat="1" ht="19.5" customHeight="1" x14ac:dyDescent="0.25">
      <c r="A50" s="18" t="s">
        <v>80</v>
      </c>
      <c r="B50" s="19" t="s">
        <v>81</v>
      </c>
      <c r="C50" s="67" t="s">
        <v>53</v>
      </c>
      <c r="D50" s="15">
        <v>250</v>
      </c>
      <c r="E50" s="15">
        <v>390</v>
      </c>
    </row>
    <row r="51" spans="1:5" s="11" customFormat="1" ht="19.5" customHeight="1" x14ac:dyDescent="0.25">
      <c r="A51" s="18" t="s">
        <v>82</v>
      </c>
      <c r="B51" s="19" t="s">
        <v>83</v>
      </c>
      <c r="C51" s="67" t="s">
        <v>58</v>
      </c>
      <c r="D51" s="15">
        <v>220</v>
      </c>
      <c r="E51" s="15">
        <v>340</v>
      </c>
    </row>
    <row r="52" spans="1:5" s="11" customFormat="1" ht="19.5" customHeight="1" x14ac:dyDescent="0.25">
      <c r="A52" s="18" t="s">
        <v>84</v>
      </c>
      <c r="B52" s="28" t="s">
        <v>85</v>
      </c>
      <c r="C52" s="67" t="s">
        <v>58</v>
      </c>
      <c r="D52" s="15">
        <v>200</v>
      </c>
      <c r="E52" s="15">
        <v>310</v>
      </c>
    </row>
    <row r="53" spans="1:5" s="11" customFormat="1" ht="19.5" customHeight="1" x14ac:dyDescent="0.25">
      <c r="A53" s="18" t="s">
        <v>86</v>
      </c>
      <c r="B53" s="19" t="s">
        <v>87</v>
      </c>
      <c r="C53" s="67" t="s">
        <v>58</v>
      </c>
      <c r="D53" s="15">
        <v>300</v>
      </c>
      <c r="E53" s="15">
        <v>470</v>
      </c>
    </row>
    <row r="54" spans="1:5" s="11" customFormat="1" ht="19.5" customHeight="1" x14ac:dyDescent="0.25">
      <c r="A54" s="18" t="s">
        <v>88</v>
      </c>
      <c r="B54" s="19" t="s">
        <v>89</v>
      </c>
      <c r="C54" s="68" t="s">
        <v>90</v>
      </c>
      <c r="D54" s="15">
        <v>350</v>
      </c>
      <c r="E54" s="15">
        <v>540</v>
      </c>
    </row>
    <row r="55" spans="1:5" s="11" customFormat="1" ht="19.5" customHeight="1" x14ac:dyDescent="0.25">
      <c r="A55" s="18" t="s">
        <v>91</v>
      </c>
      <c r="B55" s="23" t="s">
        <v>92</v>
      </c>
      <c r="C55" s="68" t="s">
        <v>90</v>
      </c>
      <c r="D55" s="15">
        <v>1200</v>
      </c>
      <c r="E55" s="15">
        <v>1870</v>
      </c>
    </row>
    <row r="56" spans="1:5" s="11" customFormat="1" ht="55.5" customHeight="1" x14ac:dyDescent="0.25">
      <c r="A56" s="18" t="s">
        <v>93</v>
      </c>
      <c r="B56" s="23" t="s">
        <v>94</v>
      </c>
      <c r="C56" s="68" t="s">
        <v>95</v>
      </c>
      <c r="D56" s="15">
        <f>600+600/2</f>
        <v>900</v>
      </c>
      <c r="E56" s="15">
        <v>1400</v>
      </c>
    </row>
    <row r="57" spans="1:5" s="11" customFormat="1" ht="19.5" customHeight="1" x14ac:dyDescent="0.25">
      <c r="A57" s="18" t="s">
        <v>96</v>
      </c>
      <c r="B57" s="28" t="s">
        <v>97</v>
      </c>
      <c r="C57" s="68" t="s">
        <v>95</v>
      </c>
      <c r="D57" s="15">
        <v>300</v>
      </c>
      <c r="E57" s="15">
        <v>470</v>
      </c>
    </row>
    <row r="58" spans="1:5" s="11" customFormat="1" ht="19.5" customHeight="1" x14ac:dyDescent="0.25">
      <c r="A58" s="18" t="s">
        <v>98</v>
      </c>
      <c r="B58" s="24" t="s">
        <v>99</v>
      </c>
      <c r="C58" s="68" t="s">
        <v>95</v>
      </c>
      <c r="D58" s="15">
        <f>600</f>
        <v>600</v>
      </c>
      <c r="E58" s="15">
        <v>940</v>
      </c>
    </row>
    <row r="59" spans="1:5" s="11" customFormat="1" ht="39.200000000000003" customHeight="1" x14ac:dyDescent="0.25">
      <c r="A59" s="18" t="s">
        <v>100</v>
      </c>
      <c r="B59" s="28" t="s">
        <v>101</v>
      </c>
      <c r="C59" s="68" t="s">
        <v>95</v>
      </c>
      <c r="D59" s="15">
        <v>320</v>
      </c>
      <c r="E59" s="15">
        <v>500</v>
      </c>
    </row>
    <row r="60" spans="1:5" s="11" customFormat="1" ht="34.5" customHeight="1" x14ac:dyDescent="0.25">
      <c r="A60" s="18" t="s">
        <v>102</v>
      </c>
      <c r="B60" s="28" t="s">
        <v>103</v>
      </c>
      <c r="C60" s="68" t="s">
        <v>95</v>
      </c>
      <c r="D60" s="15">
        <f>D59*2</f>
        <v>640</v>
      </c>
      <c r="E60" s="15">
        <v>1000</v>
      </c>
    </row>
    <row r="61" spans="1:5" s="11" customFormat="1" ht="34.5" customHeight="1" x14ac:dyDescent="0.25">
      <c r="A61" s="18" t="s">
        <v>104</v>
      </c>
      <c r="B61" s="28" t="s">
        <v>105</v>
      </c>
      <c r="C61" s="68" t="s">
        <v>95</v>
      </c>
      <c r="D61" s="15">
        <v>350</v>
      </c>
      <c r="E61" s="15">
        <v>540</v>
      </c>
    </row>
    <row r="62" spans="1:5" s="11" customFormat="1" ht="34.5" customHeight="1" x14ac:dyDescent="0.25">
      <c r="A62" s="18" t="s">
        <v>106</v>
      </c>
      <c r="B62" s="28" t="s">
        <v>107</v>
      </c>
      <c r="C62" s="68" t="s">
        <v>95</v>
      </c>
      <c r="D62" s="15">
        <f>D61*2</f>
        <v>700</v>
      </c>
      <c r="E62" s="15">
        <v>1080</v>
      </c>
    </row>
    <row r="63" spans="1:5" s="11" customFormat="1" ht="34.5" customHeight="1" x14ac:dyDescent="0.25">
      <c r="A63" s="18" t="s">
        <v>108</v>
      </c>
      <c r="B63" s="23" t="s">
        <v>109</v>
      </c>
      <c r="C63" s="68" t="s">
        <v>110</v>
      </c>
      <c r="D63" s="15">
        <f>D70+D70/2</f>
        <v>720</v>
      </c>
      <c r="E63" s="15">
        <v>1120</v>
      </c>
    </row>
    <row r="64" spans="1:5" s="29" customFormat="1" ht="34.5" customHeight="1" x14ac:dyDescent="0.25">
      <c r="A64" s="18" t="s">
        <v>111</v>
      </c>
      <c r="B64" s="23" t="s">
        <v>112</v>
      </c>
      <c r="C64" s="68" t="s">
        <v>110</v>
      </c>
      <c r="D64" s="15">
        <f>D71+D71/2</f>
        <v>900</v>
      </c>
      <c r="E64" s="15">
        <v>1400</v>
      </c>
    </row>
    <row r="65" spans="1:5" ht="34.5" customHeight="1" x14ac:dyDescent="0.25">
      <c r="A65" s="18" t="s">
        <v>113</v>
      </c>
      <c r="B65" s="23" t="s">
        <v>114</v>
      </c>
      <c r="C65" s="68" t="s">
        <v>110</v>
      </c>
      <c r="D65" s="15">
        <v>1250</v>
      </c>
      <c r="E65" s="15">
        <v>1950</v>
      </c>
    </row>
    <row r="66" spans="1:5" s="11" customFormat="1" ht="39.200000000000003" customHeight="1" x14ac:dyDescent="0.25">
      <c r="A66" s="18" t="s">
        <v>115</v>
      </c>
      <c r="B66" s="23" t="s">
        <v>116</v>
      </c>
      <c r="C66" s="67" t="s">
        <v>58</v>
      </c>
      <c r="D66" s="15">
        <v>700</v>
      </c>
      <c r="E66" s="15">
        <v>1080</v>
      </c>
    </row>
    <row r="67" spans="1:5" s="11" customFormat="1" ht="29.1" customHeight="1" x14ac:dyDescent="0.25">
      <c r="A67" s="18" t="s">
        <v>117</v>
      </c>
      <c r="B67" s="23" t="s">
        <v>118</v>
      </c>
      <c r="C67" s="68" t="s">
        <v>110</v>
      </c>
      <c r="D67" s="15">
        <v>1400</v>
      </c>
      <c r="E67" s="15">
        <v>2160</v>
      </c>
    </row>
    <row r="68" spans="1:5" s="29" customFormat="1" ht="33.6" customHeight="1" x14ac:dyDescent="0.25">
      <c r="A68" s="18" t="s">
        <v>119</v>
      </c>
      <c r="B68" s="19" t="s">
        <v>120</v>
      </c>
      <c r="C68" s="68" t="s">
        <v>110</v>
      </c>
      <c r="D68" s="15">
        <v>690</v>
      </c>
      <c r="E68" s="15">
        <v>1080</v>
      </c>
    </row>
    <row r="69" spans="1:5" s="29" customFormat="1" ht="33.6" customHeight="1" x14ac:dyDescent="0.25">
      <c r="A69" s="18" t="s">
        <v>121</v>
      </c>
      <c r="B69" s="19" t="s">
        <v>122</v>
      </c>
      <c r="C69" s="68" t="s">
        <v>110</v>
      </c>
      <c r="D69" s="15">
        <v>870</v>
      </c>
      <c r="E69" s="15">
        <v>1370</v>
      </c>
    </row>
    <row r="70" spans="1:5" s="29" customFormat="1" ht="19.5" customHeight="1" x14ac:dyDescent="0.25">
      <c r="A70" s="18" t="s">
        <v>123</v>
      </c>
      <c r="B70" s="19" t="s">
        <v>124</v>
      </c>
      <c r="C70" s="67" t="s">
        <v>125</v>
      </c>
      <c r="D70" s="15">
        <v>480</v>
      </c>
      <c r="E70" s="15">
        <v>740</v>
      </c>
    </row>
    <row r="71" spans="1:5" s="29" customFormat="1" ht="19.5" customHeight="1" x14ac:dyDescent="0.25">
      <c r="A71" s="18" t="s">
        <v>126</v>
      </c>
      <c r="B71" s="19" t="s">
        <v>127</v>
      </c>
      <c r="C71" s="67" t="s">
        <v>125</v>
      </c>
      <c r="D71" s="15">
        <f>580+20</f>
        <v>600</v>
      </c>
      <c r="E71" s="15">
        <v>940</v>
      </c>
    </row>
    <row r="72" spans="1:5" s="29" customFormat="1" ht="19.5" customHeight="1" x14ac:dyDescent="0.25">
      <c r="A72" s="18" t="s">
        <v>128</v>
      </c>
      <c r="B72" s="28" t="s">
        <v>129</v>
      </c>
      <c r="C72" s="67" t="s">
        <v>125</v>
      </c>
      <c r="D72" s="20">
        <v>480</v>
      </c>
      <c r="E72" s="20">
        <v>740</v>
      </c>
    </row>
    <row r="73" spans="1:5" s="29" customFormat="1" ht="19.5" customHeight="1" x14ac:dyDescent="0.25">
      <c r="A73" s="18" t="s">
        <v>130</v>
      </c>
      <c r="B73" s="28" t="s">
        <v>131</v>
      </c>
      <c r="C73" s="67" t="s">
        <v>125</v>
      </c>
      <c r="D73" s="20">
        <v>760</v>
      </c>
      <c r="E73" s="20">
        <v>1200</v>
      </c>
    </row>
    <row r="74" spans="1:5" s="29" customFormat="1" ht="19.5" customHeight="1" x14ac:dyDescent="0.25">
      <c r="A74" s="18" t="s">
        <v>132</v>
      </c>
      <c r="B74" s="28" t="s">
        <v>133</v>
      </c>
      <c r="C74" s="67" t="s">
        <v>125</v>
      </c>
      <c r="D74" s="20">
        <f>D70+D70/2</f>
        <v>720</v>
      </c>
      <c r="E74" s="20">
        <v>1120</v>
      </c>
    </row>
    <row r="75" spans="1:5" s="29" customFormat="1" ht="19.5" customHeight="1" x14ac:dyDescent="0.25">
      <c r="A75" s="18" t="s">
        <v>134</v>
      </c>
      <c r="B75" s="28" t="s">
        <v>135</v>
      </c>
      <c r="C75" s="67" t="s">
        <v>125</v>
      </c>
      <c r="D75" s="15">
        <f>D70*2</f>
        <v>960</v>
      </c>
      <c r="E75" s="15">
        <v>1500</v>
      </c>
    </row>
    <row r="76" spans="1:5" s="11" customFormat="1" ht="19.5" customHeight="1" x14ac:dyDescent="0.25">
      <c r="A76" s="18" t="s">
        <v>136</v>
      </c>
      <c r="B76" s="28" t="s">
        <v>137</v>
      </c>
      <c r="C76" s="67" t="s">
        <v>125</v>
      </c>
      <c r="D76" s="15">
        <f>D71*2</f>
        <v>1200</v>
      </c>
      <c r="E76" s="15">
        <v>1870</v>
      </c>
    </row>
    <row r="77" spans="1:5" s="11" customFormat="1" ht="19.5" customHeight="1" x14ac:dyDescent="0.25">
      <c r="A77" s="18" t="s">
        <v>138</v>
      </c>
      <c r="B77" s="24" t="s">
        <v>139</v>
      </c>
      <c r="C77" s="68" t="s">
        <v>140</v>
      </c>
      <c r="D77" s="15" t="s">
        <v>141</v>
      </c>
      <c r="E77" s="15" t="s">
        <v>142</v>
      </c>
    </row>
    <row r="78" spans="1:5" s="11" customFormat="1" ht="19.5" customHeight="1" x14ac:dyDescent="0.25">
      <c r="A78" s="18" t="s">
        <v>143</v>
      </c>
      <c r="B78" s="13" t="s">
        <v>144</v>
      </c>
      <c r="C78" s="68"/>
      <c r="D78" s="15">
        <v>350</v>
      </c>
      <c r="E78" s="15">
        <v>540</v>
      </c>
    </row>
    <row r="79" spans="1:5" s="11" customFormat="1" ht="19.5" customHeight="1" x14ac:dyDescent="0.25">
      <c r="A79" s="18" t="s">
        <v>145</v>
      </c>
      <c r="B79" s="13" t="s">
        <v>146</v>
      </c>
      <c r="C79" s="68"/>
      <c r="D79" s="15">
        <v>400</v>
      </c>
      <c r="E79" s="15">
        <v>620</v>
      </c>
    </row>
    <row r="80" spans="1:5" s="11" customFormat="1" ht="19.5" customHeight="1" x14ac:dyDescent="0.25">
      <c r="A80" s="18" t="s">
        <v>147</v>
      </c>
      <c r="B80" s="13" t="s">
        <v>148</v>
      </c>
      <c r="C80" s="68"/>
      <c r="D80" s="15">
        <v>450</v>
      </c>
      <c r="E80" s="15">
        <v>720</v>
      </c>
    </row>
    <row r="81" spans="1:5" s="11" customFormat="1" ht="34.5" customHeight="1" x14ac:dyDescent="0.25">
      <c r="A81" s="18" t="s">
        <v>149</v>
      </c>
      <c r="B81" s="19" t="s">
        <v>150</v>
      </c>
      <c r="C81" s="67" t="s">
        <v>151</v>
      </c>
      <c r="D81" s="15">
        <v>500</v>
      </c>
      <c r="E81" s="15">
        <v>780</v>
      </c>
    </row>
    <row r="82" spans="1:5" s="11" customFormat="1" ht="34.5" customHeight="1" x14ac:dyDescent="0.25">
      <c r="A82" s="18" t="s">
        <v>152</v>
      </c>
      <c r="B82" s="19" t="s">
        <v>153</v>
      </c>
      <c r="C82" s="67" t="s">
        <v>151</v>
      </c>
      <c r="D82" s="15">
        <v>1200</v>
      </c>
      <c r="E82" s="15">
        <v>1870</v>
      </c>
    </row>
    <row r="83" spans="1:5" s="11" customFormat="1" ht="34.5" customHeight="1" x14ac:dyDescent="0.25">
      <c r="A83" s="18" t="s">
        <v>154</v>
      </c>
      <c r="B83" s="19" t="s">
        <v>155</v>
      </c>
      <c r="C83" s="68" t="s">
        <v>156</v>
      </c>
      <c r="D83" s="15">
        <v>450</v>
      </c>
      <c r="E83" s="15">
        <v>700</v>
      </c>
    </row>
    <row r="84" spans="1:5" s="11" customFormat="1" ht="34.5" customHeight="1" x14ac:dyDescent="0.25">
      <c r="A84" s="18" t="s">
        <v>157</v>
      </c>
      <c r="B84" s="28" t="s">
        <v>158</v>
      </c>
      <c r="C84" s="68" t="s">
        <v>156</v>
      </c>
      <c r="D84" s="15">
        <v>450</v>
      </c>
      <c r="E84" s="15">
        <v>700</v>
      </c>
    </row>
    <row r="85" spans="1:5" s="11" customFormat="1" ht="19.5" customHeight="1" x14ac:dyDescent="0.25">
      <c r="A85" s="18" t="s">
        <v>159</v>
      </c>
      <c r="B85" s="19" t="s">
        <v>160</v>
      </c>
      <c r="C85" s="68" t="s">
        <v>110</v>
      </c>
      <c r="D85" s="15">
        <v>400</v>
      </c>
      <c r="E85" s="15">
        <v>620</v>
      </c>
    </row>
    <row r="86" spans="1:5" s="11" customFormat="1" ht="19.5" customHeight="1" x14ac:dyDescent="0.25">
      <c r="A86" s="18" t="s">
        <v>161</v>
      </c>
      <c r="B86" s="19" t="s">
        <v>162</v>
      </c>
      <c r="C86" s="67" t="s">
        <v>163</v>
      </c>
      <c r="D86" s="15">
        <v>700</v>
      </c>
      <c r="E86" s="15">
        <v>1080</v>
      </c>
    </row>
    <row r="87" spans="1:5" s="11" customFormat="1" ht="19.5" customHeight="1" x14ac:dyDescent="0.25">
      <c r="A87" s="66">
        <v>58</v>
      </c>
      <c r="B87" s="30" t="s">
        <v>164</v>
      </c>
      <c r="C87" s="79" t="s">
        <v>165</v>
      </c>
      <c r="D87" s="31">
        <f t="shared" ref="D87" si="2">D88+D89+D90+D91+D92</f>
        <v>2560</v>
      </c>
      <c r="E87" s="31">
        <f>E88+E89+E90+E91+E92</f>
        <v>3960</v>
      </c>
    </row>
    <row r="88" spans="1:5" s="11" customFormat="1" ht="19.5" customHeight="1" x14ac:dyDescent="0.25">
      <c r="A88" s="32" t="s">
        <v>166</v>
      </c>
      <c r="B88" s="17" t="s">
        <v>167</v>
      </c>
      <c r="C88" s="79"/>
      <c r="D88" s="15">
        <v>700</v>
      </c>
      <c r="E88" s="15">
        <v>1080</v>
      </c>
    </row>
    <row r="89" spans="1:5" s="11" customFormat="1" ht="19.5" customHeight="1" x14ac:dyDescent="0.25">
      <c r="A89" s="32" t="s">
        <v>168</v>
      </c>
      <c r="B89" s="13" t="s">
        <v>99</v>
      </c>
      <c r="C89" s="79"/>
      <c r="D89" s="15">
        <v>600</v>
      </c>
      <c r="E89" s="15">
        <v>940</v>
      </c>
    </row>
    <row r="90" spans="1:5" s="11" customFormat="1" ht="19.5" customHeight="1" x14ac:dyDescent="0.25">
      <c r="A90" s="32" t="s">
        <v>169</v>
      </c>
      <c r="B90" s="13" t="s">
        <v>170</v>
      </c>
      <c r="C90" s="79"/>
      <c r="D90" s="15">
        <v>280</v>
      </c>
      <c r="E90" s="15">
        <v>430</v>
      </c>
    </row>
    <row r="91" spans="1:5" s="11" customFormat="1" ht="19.5" customHeight="1" x14ac:dyDescent="0.25">
      <c r="A91" s="32" t="s">
        <v>171</v>
      </c>
      <c r="B91" s="13" t="s">
        <v>172</v>
      </c>
      <c r="C91" s="79"/>
      <c r="D91" s="15">
        <v>280</v>
      </c>
      <c r="E91" s="15">
        <v>430</v>
      </c>
    </row>
    <row r="92" spans="1:5" s="11" customFormat="1" ht="19.5" customHeight="1" x14ac:dyDescent="0.25">
      <c r="A92" s="32" t="s">
        <v>173</v>
      </c>
      <c r="B92" s="13" t="s">
        <v>174</v>
      </c>
      <c r="C92" s="79"/>
      <c r="D92" s="15">
        <v>700</v>
      </c>
      <c r="E92" s="15">
        <v>1080</v>
      </c>
    </row>
    <row r="93" spans="1:5" s="11" customFormat="1" ht="19.5" customHeight="1" x14ac:dyDescent="0.25">
      <c r="A93" s="66">
        <v>59</v>
      </c>
      <c r="B93" s="30" t="s">
        <v>175</v>
      </c>
      <c r="C93" s="79" t="s">
        <v>165</v>
      </c>
      <c r="D93" s="31">
        <f t="shared" ref="D93" si="3">D94+D95+D96+D97+D98+D99</f>
        <v>2990</v>
      </c>
      <c r="E93" s="31">
        <f>E94+E95+E96+E97+E98+E99</f>
        <v>4640</v>
      </c>
    </row>
    <row r="94" spans="1:5" s="11" customFormat="1" ht="19.5" customHeight="1" x14ac:dyDescent="0.25">
      <c r="A94" s="12" t="s">
        <v>176</v>
      </c>
      <c r="B94" s="17" t="s">
        <v>167</v>
      </c>
      <c r="C94" s="79"/>
      <c r="D94" s="15">
        <f t="shared" ref="D94:D97" si="4">D88</f>
        <v>700</v>
      </c>
      <c r="E94" s="15">
        <v>1080</v>
      </c>
    </row>
    <row r="95" spans="1:5" s="11" customFormat="1" ht="19.5" customHeight="1" x14ac:dyDescent="0.25">
      <c r="A95" s="12" t="s">
        <v>177</v>
      </c>
      <c r="B95" s="13" t="s">
        <v>99</v>
      </c>
      <c r="C95" s="79"/>
      <c r="D95" s="15">
        <f t="shared" si="4"/>
        <v>600</v>
      </c>
      <c r="E95" s="15">
        <v>940</v>
      </c>
    </row>
    <row r="96" spans="1:5" s="11" customFormat="1" ht="19.5" customHeight="1" x14ac:dyDescent="0.25">
      <c r="A96" s="12" t="s">
        <v>178</v>
      </c>
      <c r="B96" s="13" t="s">
        <v>170</v>
      </c>
      <c r="C96" s="79"/>
      <c r="D96" s="15">
        <f t="shared" si="4"/>
        <v>280</v>
      </c>
      <c r="E96" s="15">
        <v>430</v>
      </c>
    </row>
    <row r="97" spans="1:5" s="11" customFormat="1" ht="19.5" customHeight="1" x14ac:dyDescent="0.25">
      <c r="A97" s="12" t="s">
        <v>179</v>
      </c>
      <c r="B97" s="13" t="s">
        <v>172</v>
      </c>
      <c r="C97" s="79"/>
      <c r="D97" s="15">
        <f t="shared" si="4"/>
        <v>280</v>
      </c>
      <c r="E97" s="15">
        <v>430</v>
      </c>
    </row>
    <row r="98" spans="1:5" s="11" customFormat="1" ht="19.5" customHeight="1" x14ac:dyDescent="0.25">
      <c r="A98" s="12" t="s">
        <v>180</v>
      </c>
      <c r="B98" s="13" t="s">
        <v>181</v>
      </c>
      <c r="C98" s="79"/>
      <c r="D98" s="15">
        <v>430</v>
      </c>
      <c r="E98" s="15">
        <v>680</v>
      </c>
    </row>
    <row r="99" spans="1:5" s="11" customFormat="1" ht="19.5" customHeight="1" x14ac:dyDescent="0.25">
      <c r="A99" s="12" t="s">
        <v>182</v>
      </c>
      <c r="B99" s="13" t="s">
        <v>174</v>
      </c>
      <c r="C99" s="79"/>
      <c r="D99" s="15">
        <f>D92</f>
        <v>700</v>
      </c>
      <c r="E99" s="15">
        <v>1080</v>
      </c>
    </row>
    <row r="100" spans="1:5" s="11" customFormat="1" ht="19.5" customHeight="1" x14ac:dyDescent="0.25">
      <c r="A100" s="67">
        <v>60</v>
      </c>
      <c r="B100" s="24" t="s">
        <v>183</v>
      </c>
      <c r="C100" s="68" t="s">
        <v>184</v>
      </c>
      <c r="D100" s="15">
        <f>D96+D96*0.5</f>
        <v>420</v>
      </c>
      <c r="E100" s="15">
        <v>650</v>
      </c>
    </row>
    <row r="101" spans="1:5" s="11" customFormat="1" ht="19.5" customHeight="1" x14ac:dyDescent="0.25">
      <c r="A101" s="67">
        <v>61</v>
      </c>
      <c r="B101" s="24" t="s">
        <v>185</v>
      </c>
      <c r="C101" s="68" t="s">
        <v>186</v>
      </c>
      <c r="D101" s="15">
        <f>D97+D97*0.5</f>
        <v>420</v>
      </c>
      <c r="E101" s="15">
        <v>650</v>
      </c>
    </row>
    <row r="102" spans="1:5" s="11" customFormat="1" ht="19.5" customHeight="1" x14ac:dyDescent="0.25">
      <c r="A102" s="67">
        <v>62</v>
      </c>
      <c r="B102" s="19" t="s">
        <v>187</v>
      </c>
      <c r="C102" s="68" t="s">
        <v>188</v>
      </c>
      <c r="D102" s="15">
        <f>D92+D92*0.5</f>
        <v>1050</v>
      </c>
      <c r="E102" s="15">
        <v>1620</v>
      </c>
    </row>
    <row r="103" spans="1:5" s="11" customFormat="1" ht="54.95" customHeight="1" x14ac:dyDescent="0.25">
      <c r="A103" s="66">
        <v>63</v>
      </c>
      <c r="B103" s="30" t="s">
        <v>189</v>
      </c>
      <c r="C103" s="73" t="s">
        <v>190</v>
      </c>
      <c r="D103" s="10">
        <f t="shared" ref="D103" si="5">D104+D105+D106+D107</f>
        <v>2300</v>
      </c>
      <c r="E103" s="10">
        <f>E104+E105+E106+E107</f>
        <v>3580</v>
      </c>
    </row>
    <row r="104" spans="1:5" s="11" customFormat="1" ht="19.5" customHeight="1" x14ac:dyDescent="0.25">
      <c r="A104" s="67" t="s">
        <v>191</v>
      </c>
      <c r="B104" s="17" t="s">
        <v>192</v>
      </c>
      <c r="C104" s="73"/>
      <c r="D104" s="20">
        <f>D88</f>
        <v>700</v>
      </c>
      <c r="E104" s="20">
        <v>1080</v>
      </c>
    </row>
    <row r="105" spans="1:5" s="11" customFormat="1" ht="19.5" customHeight="1" x14ac:dyDescent="0.25">
      <c r="A105" s="67" t="s">
        <v>193</v>
      </c>
      <c r="B105" s="13" t="s">
        <v>194</v>
      </c>
      <c r="C105" s="73"/>
      <c r="D105" s="20">
        <f t="shared" ref="D105" si="6">D89</f>
        <v>600</v>
      </c>
      <c r="E105" s="20">
        <v>940</v>
      </c>
    </row>
    <row r="106" spans="1:5" s="11" customFormat="1" ht="19.5" customHeight="1" x14ac:dyDescent="0.25">
      <c r="A106" s="67" t="s">
        <v>195</v>
      </c>
      <c r="B106" s="13" t="s">
        <v>196</v>
      </c>
      <c r="C106" s="73"/>
      <c r="D106" s="15">
        <v>650</v>
      </c>
      <c r="E106" s="15">
        <v>1020</v>
      </c>
    </row>
    <row r="107" spans="1:5" s="11" customFormat="1" ht="32.450000000000003" customHeight="1" x14ac:dyDescent="0.25">
      <c r="A107" s="67" t="s">
        <v>197</v>
      </c>
      <c r="B107" s="17" t="s">
        <v>198</v>
      </c>
      <c r="C107" s="73"/>
      <c r="D107" s="20">
        <f>D54</f>
        <v>350</v>
      </c>
      <c r="E107" s="20">
        <v>540</v>
      </c>
    </row>
    <row r="108" spans="1:5" s="11" customFormat="1" ht="39.75" customHeight="1" x14ac:dyDescent="0.25">
      <c r="A108" s="66">
        <v>64</v>
      </c>
      <c r="B108" s="30" t="s">
        <v>199</v>
      </c>
      <c r="C108" s="73" t="s">
        <v>190</v>
      </c>
      <c r="D108" s="10">
        <f t="shared" ref="D108" si="7">D109+D110+D111+D112+D113</f>
        <v>3250</v>
      </c>
      <c r="E108" s="10">
        <f>E109+E110+E111+E112+E113</f>
        <v>5060</v>
      </c>
    </row>
    <row r="109" spans="1:5" s="11" customFormat="1" ht="19.5" customHeight="1" x14ac:dyDescent="0.25">
      <c r="A109" s="67" t="s">
        <v>200</v>
      </c>
      <c r="B109" s="17" t="s">
        <v>192</v>
      </c>
      <c r="C109" s="73"/>
      <c r="D109" s="20">
        <f t="shared" ref="D109:D112" si="8">D104</f>
        <v>700</v>
      </c>
      <c r="E109" s="20">
        <v>1080</v>
      </c>
    </row>
    <row r="110" spans="1:5" s="11" customFormat="1" ht="19.5" customHeight="1" x14ac:dyDescent="0.25">
      <c r="A110" s="67" t="s">
        <v>201</v>
      </c>
      <c r="B110" s="13" t="s">
        <v>194</v>
      </c>
      <c r="C110" s="73"/>
      <c r="D110" s="20">
        <f t="shared" si="8"/>
        <v>600</v>
      </c>
      <c r="E110" s="20">
        <v>940</v>
      </c>
    </row>
    <row r="111" spans="1:5" s="11" customFormat="1" ht="32.450000000000003" customHeight="1" x14ac:dyDescent="0.25">
      <c r="A111" s="67" t="s">
        <v>202</v>
      </c>
      <c r="B111" s="13" t="s">
        <v>196</v>
      </c>
      <c r="C111" s="73"/>
      <c r="D111" s="20">
        <f t="shared" si="8"/>
        <v>650</v>
      </c>
      <c r="E111" s="20">
        <v>1020</v>
      </c>
    </row>
    <row r="112" spans="1:5" s="11" customFormat="1" ht="37.9" customHeight="1" x14ac:dyDescent="0.25">
      <c r="A112" s="67" t="s">
        <v>203</v>
      </c>
      <c r="B112" s="17" t="s">
        <v>198</v>
      </c>
      <c r="C112" s="73"/>
      <c r="D112" s="20">
        <f t="shared" si="8"/>
        <v>350</v>
      </c>
      <c r="E112" s="20">
        <v>540</v>
      </c>
    </row>
    <row r="113" spans="1:5" s="11" customFormat="1" ht="19.5" customHeight="1" x14ac:dyDescent="0.25">
      <c r="A113" s="67" t="s">
        <v>204</v>
      </c>
      <c r="B113" s="17" t="s">
        <v>205</v>
      </c>
      <c r="C113" s="73"/>
      <c r="D113" s="15">
        <v>950</v>
      </c>
      <c r="E113" s="15">
        <v>1480</v>
      </c>
    </row>
    <row r="114" spans="1:5" s="11" customFormat="1" ht="37.5" customHeight="1" x14ac:dyDescent="0.25">
      <c r="A114" s="66">
        <v>65</v>
      </c>
      <c r="B114" s="30" t="s">
        <v>206</v>
      </c>
      <c r="C114" s="76" t="s">
        <v>207</v>
      </c>
      <c r="D114" s="10">
        <f t="shared" ref="D114" si="9">D115+D116+D117+D118+D119</f>
        <v>4180</v>
      </c>
      <c r="E114" s="10">
        <f>E115+E116+E117+E118+E119</f>
        <v>6490</v>
      </c>
    </row>
    <row r="115" spans="1:5" s="11" customFormat="1" ht="19.5" customHeight="1" x14ac:dyDescent="0.25">
      <c r="A115" s="67" t="s">
        <v>208</v>
      </c>
      <c r="B115" s="17" t="s">
        <v>209</v>
      </c>
      <c r="C115" s="76"/>
      <c r="D115" s="20">
        <f t="shared" ref="D115" si="10">D109</f>
        <v>700</v>
      </c>
      <c r="E115" s="20">
        <v>1080</v>
      </c>
    </row>
    <row r="116" spans="1:5" s="11" customFormat="1" ht="19.5" customHeight="1" x14ac:dyDescent="0.25">
      <c r="A116" s="67" t="s">
        <v>210</v>
      </c>
      <c r="B116" s="17" t="s">
        <v>211</v>
      </c>
      <c r="C116" s="76"/>
      <c r="D116" s="20">
        <f>D110*2</f>
        <v>1200</v>
      </c>
      <c r="E116" s="20">
        <v>1870</v>
      </c>
    </row>
    <row r="117" spans="1:5" s="11" customFormat="1" ht="19.5" customHeight="1" x14ac:dyDescent="0.25">
      <c r="A117" s="67" t="s">
        <v>212</v>
      </c>
      <c r="B117" s="17" t="s">
        <v>213</v>
      </c>
      <c r="C117" s="76"/>
      <c r="D117" s="20">
        <f>D54*2</f>
        <v>700</v>
      </c>
      <c r="E117" s="20">
        <v>1080</v>
      </c>
    </row>
    <row r="118" spans="1:5" s="11" customFormat="1" ht="19.5" customHeight="1" x14ac:dyDescent="0.25">
      <c r="A118" s="67" t="s">
        <v>214</v>
      </c>
      <c r="B118" s="17" t="s">
        <v>215</v>
      </c>
      <c r="C118" s="76"/>
      <c r="D118" s="15">
        <v>80</v>
      </c>
      <c r="E118" s="15">
        <v>120</v>
      </c>
    </row>
    <row r="119" spans="1:5" s="11" customFormat="1" ht="19.5" customHeight="1" x14ac:dyDescent="0.25">
      <c r="A119" s="67" t="s">
        <v>216</v>
      </c>
      <c r="B119" s="17" t="s">
        <v>217</v>
      </c>
      <c r="C119" s="76"/>
      <c r="D119" s="15">
        <v>1500</v>
      </c>
      <c r="E119" s="15">
        <v>2340</v>
      </c>
    </row>
    <row r="120" spans="1:5" s="11" customFormat="1" ht="36" customHeight="1" x14ac:dyDescent="0.25">
      <c r="A120" s="66">
        <v>66</v>
      </c>
      <c r="B120" s="30" t="s">
        <v>218</v>
      </c>
      <c r="C120" s="73" t="s">
        <v>219</v>
      </c>
      <c r="D120" s="10">
        <f t="shared" ref="D120" si="11">D121+D122+D123+D124</f>
        <v>3280</v>
      </c>
      <c r="E120" s="10">
        <f>E121+E122+E123+E124</f>
        <v>5100</v>
      </c>
    </row>
    <row r="121" spans="1:5" s="11" customFormat="1" ht="19.5" customHeight="1" x14ac:dyDescent="0.25">
      <c r="A121" s="67" t="s">
        <v>220</v>
      </c>
      <c r="B121" s="17" t="s">
        <v>221</v>
      </c>
      <c r="C121" s="73"/>
      <c r="D121" s="15">
        <v>1000</v>
      </c>
      <c r="E121" s="15">
        <v>1560</v>
      </c>
    </row>
    <row r="122" spans="1:5" s="11" customFormat="1" ht="19.5" customHeight="1" x14ac:dyDescent="0.25">
      <c r="A122" s="67" t="s">
        <v>222</v>
      </c>
      <c r="B122" s="17" t="s">
        <v>223</v>
      </c>
      <c r="C122" s="73"/>
      <c r="D122" s="20">
        <f>D54*2</f>
        <v>700</v>
      </c>
      <c r="E122" s="20">
        <v>1080</v>
      </c>
    </row>
    <row r="123" spans="1:5" s="11" customFormat="1" ht="19.5" customHeight="1" x14ac:dyDescent="0.25">
      <c r="A123" s="67" t="s">
        <v>224</v>
      </c>
      <c r="B123" s="17" t="s">
        <v>215</v>
      </c>
      <c r="C123" s="73"/>
      <c r="D123" s="20">
        <f>D118</f>
        <v>80</v>
      </c>
      <c r="E123" s="20">
        <v>120</v>
      </c>
    </row>
    <row r="124" spans="1:5" s="11" customFormat="1" ht="19.5" customHeight="1" x14ac:dyDescent="0.25">
      <c r="A124" s="67" t="s">
        <v>225</v>
      </c>
      <c r="B124" s="17" t="s">
        <v>226</v>
      </c>
      <c r="C124" s="73"/>
      <c r="D124" s="15">
        <v>1500</v>
      </c>
      <c r="E124" s="15">
        <v>2340</v>
      </c>
    </row>
    <row r="125" spans="1:5" s="11" customFormat="1" ht="19.5" customHeight="1" x14ac:dyDescent="0.25">
      <c r="A125" s="67">
        <v>67</v>
      </c>
      <c r="B125" s="19" t="s">
        <v>227</v>
      </c>
      <c r="C125" s="67" t="s">
        <v>228</v>
      </c>
      <c r="D125" s="20">
        <f t="shared" ref="D125" si="12">D110</f>
        <v>600</v>
      </c>
      <c r="E125" s="20">
        <v>940</v>
      </c>
    </row>
    <row r="126" spans="1:5" s="11" customFormat="1" ht="19.5" customHeight="1" x14ac:dyDescent="0.25">
      <c r="A126" s="67">
        <v>68</v>
      </c>
      <c r="B126" s="19" t="s">
        <v>229</v>
      </c>
      <c r="C126" s="67" t="s">
        <v>230</v>
      </c>
      <c r="D126" s="20">
        <f t="shared" ref="D126" si="13">D127+D128+D129</f>
        <v>1030.125</v>
      </c>
      <c r="E126" s="20">
        <v>1580</v>
      </c>
    </row>
    <row r="127" spans="1:5" s="11" customFormat="1" ht="32.25" hidden="1" customHeight="1" x14ac:dyDescent="0.25">
      <c r="A127" s="78"/>
      <c r="B127" s="33" t="s">
        <v>167</v>
      </c>
      <c r="C127" s="77" t="s">
        <v>231</v>
      </c>
      <c r="D127" s="34">
        <f t="shared" ref="D127" si="14">D115</f>
        <v>700</v>
      </c>
      <c r="E127" s="34"/>
    </row>
    <row r="128" spans="1:5" s="11" customFormat="1" ht="31.5" hidden="1" customHeight="1" x14ac:dyDescent="0.25">
      <c r="A128" s="78"/>
      <c r="B128" s="33" t="s">
        <v>232</v>
      </c>
      <c r="C128" s="77"/>
      <c r="D128" s="34">
        <f>200*1.25</f>
        <v>250</v>
      </c>
      <c r="E128" s="34"/>
    </row>
    <row r="129" spans="1:5" s="11" customFormat="1" ht="33.75" hidden="1" customHeight="1" x14ac:dyDescent="0.25">
      <c r="A129" s="78"/>
      <c r="B129" s="33" t="s">
        <v>233</v>
      </c>
      <c r="C129" s="77"/>
      <c r="D129" s="35">
        <f>50*1.25*1.25+2</f>
        <v>80.125</v>
      </c>
      <c r="E129" s="35"/>
    </row>
    <row r="130" spans="1:5" s="11" customFormat="1" ht="19.5" customHeight="1" x14ac:dyDescent="0.25">
      <c r="A130" s="67">
        <v>69</v>
      </c>
      <c r="B130" s="19" t="s">
        <v>234</v>
      </c>
      <c r="C130" s="67" t="s">
        <v>230</v>
      </c>
      <c r="D130" s="20">
        <f t="shared" ref="D130" si="15">D131+D132+D133</f>
        <v>1149.95</v>
      </c>
      <c r="E130" s="20">
        <v>1800</v>
      </c>
    </row>
    <row r="131" spans="1:5" s="11" customFormat="1" ht="49.5" hidden="1" customHeight="1" x14ac:dyDescent="0.25">
      <c r="A131" s="36"/>
      <c r="B131" s="33" t="s">
        <v>167</v>
      </c>
      <c r="C131" s="77" t="s">
        <v>231</v>
      </c>
      <c r="D131" s="34">
        <f t="shared" ref="D131:D132" si="16">D127</f>
        <v>700</v>
      </c>
      <c r="E131" s="34"/>
    </row>
    <row r="132" spans="1:5" s="11" customFormat="1" ht="36" hidden="1" customHeight="1" x14ac:dyDescent="0.25">
      <c r="A132" s="36"/>
      <c r="B132" s="33" t="s">
        <v>232</v>
      </c>
      <c r="C132" s="77"/>
      <c r="D132" s="34">
        <f t="shared" si="16"/>
        <v>250</v>
      </c>
      <c r="E132" s="34"/>
    </row>
    <row r="133" spans="1:5" s="11" customFormat="1" ht="19.5" hidden="1" customHeight="1" x14ac:dyDescent="0.25">
      <c r="A133" s="36"/>
      <c r="B133" s="33" t="s">
        <v>235</v>
      </c>
      <c r="C133" s="77"/>
      <c r="D133" s="35">
        <f>100*1.25*1.25-6.3+50</f>
        <v>199.95</v>
      </c>
      <c r="E133" s="35"/>
    </row>
    <row r="134" spans="1:5" s="11" customFormat="1" ht="19.5" customHeight="1" x14ac:dyDescent="0.25">
      <c r="A134" s="67">
        <v>70</v>
      </c>
      <c r="B134" s="19" t="s">
        <v>236</v>
      </c>
      <c r="C134" s="67" t="s">
        <v>184</v>
      </c>
      <c r="D134" s="20">
        <f>D135+D136+D137+D138</f>
        <v>1610</v>
      </c>
      <c r="E134" s="20">
        <v>2490</v>
      </c>
    </row>
    <row r="135" spans="1:5" s="11" customFormat="1" ht="48.95" hidden="1" customHeight="1" x14ac:dyDescent="0.25">
      <c r="A135" s="36"/>
      <c r="B135" s="37" t="s">
        <v>237</v>
      </c>
      <c r="C135" s="78" t="s">
        <v>231</v>
      </c>
      <c r="D135" s="34">
        <f>30*1.25*1.25+3.1</f>
        <v>49.975000000000001</v>
      </c>
      <c r="E135" s="34"/>
    </row>
    <row r="136" spans="1:5" s="11" customFormat="1" ht="19.5" hidden="1" customHeight="1" x14ac:dyDescent="0.25">
      <c r="A136" s="36"/>
      <c r="B136" s="37" t="s">
        <v>238</v>
      </c>
      <c r="C136" s="78"/>
      <c r="D136" s="34">
        <f>170*1.25*1.25-6+0.4</f>
        <v>260.02499999999998</v>
      </c>
      <c r="E136" s="34"/>
    </row>
    <row r="137" spans="1:5" s="11" customFormat="1" ht="19.5" hidden="1" customHeight="1" x14ac:dyDescent="0.25">
      <c r="A137" s="36"/>
      <c r="B137" s="37" t="s">
        <v>239</v>
      </c>
      <c r="C137" s="78"/>
      <c r="D137" s="34">
        <f>D54*2</f>
        <v>700</v>
      </c>
      <c r="E137" s="34"/>
    </row>
    <row r="138" spans="1:5" s="11" customFormat="1" ht="34.5" hidden="1" customHeight="1" x14ac:dyDescent="0.25">
      <c r="A138" s="36"/>
      <c r="B138" s="37" t="s">
        <v>240</v>
      </c>
      <c r="C138" s="78"/>
      <c r="D138" s="38">
        <f>D95</f>
        <v>600</v>
      </c>
      <c r="E138" s="38"/>
    </row>
    <row r="139" spans="1:5" s="11" customFormat="1" ht="19.5" customHeight="1" x14ac:dyDescent="0.25">
      <c r="A139" s="67">
        <v>71</v>
      </c>
      <c r="B139" s="19" t="s">
        <v>241</v>
      </c>
      <c r="C139" s="67" t="s">
        <v>184</v>
      </c>
      <c r="D139" s="20">
        <f>D140+D141+D142</f>
        <v>1010</v>
      </c>
      <c r="E139" s="20">
        <v>1550</v>
      </c>
    </row>
    <row r="140" spans="1:5" s="11" customFormat="1" ht="19.5" hidden="1" customHeight="1" x14ac:dyDescent="0.25">
      <c r="A140" s="39"/>
      <c r="B140" s="37" t="s">
        <v>237</v>
      </c>
      <c r="C140" s="67"/>
      <c r="D140" s="34">
        <f t="shared" ref="D140:D142" si="17">D135</f>
        <v>49.975000000000001</v>
      </c>
      <c r="E140" s="34"/>
    </row>
    <row r="141" spans="1:5" s="29" customFormat="1" ht="34.5" hidden="1" customHeight="1" x14ac:dyDescent="0.25">
      <c r="A141" s="39"/>
      <c r="B141" s="37" t="s">
        <v>242</v>
      </c>
      <c r="C141" s="67"/>
      <c r="D141" s="34">
        <f t="shared" si="17"/>
        <v>260.02499999999998</v>
      </c>
      <c r="E141" s="34"/>
    </row>
    <row r="142" spans="1:5" s="29" customFormat="1" ht="19.5" hidden="1" customHeight="1" x14ac:dyDescent="0.25">
      <c r="A142" s="39"/>
      <c r="B142" s="37" t="s">
        <v>239</v>
      </c>
      <c r="C142" s="67"/>
      <c r="D142" s="34">
        <f t="shared" si="17"/>
        <v>700</v>
      </c>
      <c r="E142" s="34"/>
    </row>
    <row r="143" spans="1:5" s="29" customFormat="1" ht="19.5" customHeight="1" x14ac:dyDescent="0.25">
      <c r="A143" s="67">
        <v>72</v>
      </c>
      <c r="B143" s="28" t="s">
        <v>243</v>
      </c>
      <c r="C143" s="67" t="s">
        <v>58</v>
      </c>
      <c r="D143" s="20">
        <f>D144/2</f>
        <v>600</v>
      </c>
      <c r="E143" s="20">
        <v>940</v>
      </c>
    </row>
    <row r="144" spans="1:5" s="29" customFormat="1" ht="19.5" customHeight="1" x14ac:dyDescent="0.25">
      <c r="A144" s="67">
        <v>73</v>
      </c>
      <c r="B144" s="28" t="s">
        <v>244</v>
      </c>
      <c r="C144" s="67" t="s">
        <v>58</v>
      </c>
      <c r="D144" s="20">
        <v>1200</v>
      </c>
      <c r="E144" s="20">
        <v>1870</v>
      </c>
    </row>
    <row r="145" spans="1:5" s="29" customFormat="1" ht="30" customHeight="1" x14ac:dyDescent="0.25">
      <c r="A145" s="40"/>
      <c r="B145" s="41" t="s">
        <v>245</v>
      </c>
      <c r="C145" s="42"/>
      <c r="D145" s="15"/>
      <c r="E145" s="15"/>
    </row>
    <row r="146" spans="1:5" s="11" customFormat="1" ht="51.75" customHeight="1" x14ac:dyDescent="0.25">
      <c r="A146" s="67">
        <v>74</v>
      </c>
      <c r="B146" s="23" t="s">
        <v>246</v>
      </c>
      <c r="C146" s="68" t="s">
        <v>163</v>
      </c>
      <c r="D146" s="15">
        <v>1600</v>
      </c>
      <c r="E146" s="15">
        <v>2500</v>
      </c>
    </row>
    <row r="147" spans="1:5" s="11" customFormat="1" ht="35.25" customHeight="1" x14ac:dyDescent="0.25">
      <c r="A147" s="66">
        <v>75</v>
      </c>
      <c r="B147" s="43" t="s">
        <v>247</v>
      </c>
      <c r="C147" s="73" t="s">
        <v>248</v>
      </c>
      <c r="D147" s="10">
        <f t="shared" ref="D147" si="18">D148+D149</f>
        <v>2399.9749999999999</v>
      </c>
      <c r="E147" s="10">
        <f>E148+E149</f>
        <v>3720</v>
      </c>
    </row>
    <row r="148" spans="1:5" s="11" customFormat="1" ht="18.95" customHeight="1" x14ac:dyDescent="0.25">
      <c r="A148" s="67" t="s">
        <v>249</v>
      </c>
      <c r="B148" s="17" t="s">
        <v>250</v>
      </c>
      <c r="C148" s="73"/>
      <c r="D148" s="20">
        <f>D88</f>
        <v>700</v>
      </c>
      <c r="E148" s="20">
        <v>1080</v>
      </c>
    </row>
    <row r="149" spans="1:5" s="11" customFormat="1" ht="19.5" customHeight="1" x14ac:dyDescent="0.25">
      <c r="A149" s="67" t="s">
        <v>251</v>
      </c>
      <c r="B149" s="17" t="s">
        <v>252</v>
      </c>
      <c r="C149" s="73"/>
      <c r="D149" s="20">
        <f>950*1.25*1.25+16-0.4+200</f>
        <v>1699.9749999999999</v>
      </c>
      <c r="E149" s="20">
        <v>2640</v>
      </c>
    </row>
    <row r="150" spans="1:5" s="11" customFormat="1" ht="35.25" customHeight="1" x14ac:dyDescent="0.25">
      <c r="A150" s="66">
        <v>76</v>
      </c>
      <c r="B150" s="43" t="s">
        <v>253</v>
      </c>
      <c r="C150" s="73" t="s">
        <v>254</v>
      </c>
      <c r="D150" s="10">
        <f t="shared" ref="D150" si="19">D151+D152+D153</f>
        <v>3249.9624999999996</v>
      </c>
      <c r="E150" s="10">
        <f>E151+E152+E153</f>
        <v>5040</v>
      </c>
    </row>
    <row r="151" spans="1:5" s="11" customFormat="1" ht="19.5" customHeight="1" x14ac:dyDescent="0.25">
      <c r="A151" s="67" t="s">
        <v>255</v>
      </c>
      <c r="B151" s="17" t="s">
        <v>250</v>
      </c>
      <c r="C151" s="73"/>
      <c r="D151" s="20">
        <f>D148</f>
        <v>700</v>
      </c>
      <c r="E151" s="20">
        <v>1080</v>
      </c>
    </row>
    <row r="152" spans="1:5" s="11" customFormat="1" ht="19.5" customHeight="1" x14ac:dyDescent="0.25">
      <c r="A152" s="67" t="s">
        <v>256</v>
      </c>
      <c r="B152" s="17" t="s">
        <v>257</v>
      </c>
      <c r="C152" s="73"/>
      <c r="D152" s="20">
        <f>D149/2</f>
        <v>849.98749999999995</v>
      </c>
      <c r="E152" s="20">
        <v>1320</v>
      </c>
    </row>
    <row r="153" spans="1:5" s="11" customFormat="1" ht="19.5" customHeight="1" x14ac:dyDescent="0.25">
      <c r="A153" s="67" t="s">
        <v>258</v>
      </c>
      <c r="B153" s="17" t="s">
        <v>252</v>
      </c>
      <c r="C153" s="73"/>
      <c r="D153" s="20">
        <f t="shared" ref="D153" si="20">D149</f>
        <v>1699.9749999999999</v>
      </c>
      <c r="E153" s="20">
        <v>2640</v>
      </c>
    </row>
    <row r="154" spans="1:5" s="11" customFormat="1" ht="35.25" customHeight="1" x14ac:dyDescent="0.25">
      <c r="A154" s="66">
        <v>77</v>
      </c>
      <c r="B154" s="43" t="s">
        <v>259</v>
      </c>
      <c r="C154" s="73" t="s">
        <v>254</v>
      </c>
      <c r="D154" s="10">
        <f t="shared" ref="D154" si="21">D155+D156</f>
        <v>3299.9749999999999</v>
      </c>
      <c r="E154" s="10">
        <f>E155+E156</f>
        <v>5140</v>
      </c>
    </row>
    <row r="155" spans="1:5" s="11" customFormat="1" ht="19.5" customHeight="1" x14ac:dyDescent="0.25">
      <c r="A155" s="67" t="s">
        <v>260</v>
      </c>
      <c r="B155" s="17" t="s">
        <v>261</v>
      </c>
      <c r="C155" s="73"/>
      <c r="D155" s="20">
        <f t="shared" ref="D155" si="22">D146</f>
        <v>1600</v>
      </c>
      <c r="E155" s="20">
        <v>2500</v>
      </c>
    </row>
    <row r="156" spans="1:5" s="11" customFormat="1" ht="19.5" customHeight="1" x14ac:dyDescent="0.25">
      <c r="A156" s="67" t="s">
        <v>262</v>
      </c>
      <c r="B156" s="17" t="s">
        <v>252</v>
      </c>
      <c r="C156" s="73"/>
      <c r="D156" s="20">
        <f t="shared" ref="D156" si="23">D149</f>
        <v>1699.9749999999999</v>
      </c>
      <c r="E156" s="20">
        <v>2640</v>
      </c>
    </row>
    <row r="157" spans="1:5" s="11" customFormat="1" ht="35.25" customHeight="1" x14ac:dyDescent="0.25">
      <c r="A157" s="66">
        <v>78</v>
      </c>
      <c r="B157" s="43" t="s">
        <v>263</v>
      </c>
      <c r="C157" s="73" t="s">
        <v>254</v>
      </c>
      <c r="D157" s="10">
        <f t="shared" ref="D157" si="24">D158+D159+D160</f>
        <v>4149.9624999999996</v>
      </c>
      <c r="E157" s="10">
        <f>E158+E159+E160</f>
        <v>6460</v>
      </c>
    </row>
    <row r="158" spans="1:5" s="11" customFormat="1" ht="19.5" customHeight="1" x14ac:dyDescent="0.25">
      <c r="A158" s="67" t="s">
        <v>264</v>
      </c>
      <c r="B158" s="17" t="s">
        <v>261</v>
      </c>
      <c r="C158" s="73"/>
      <c r="D158" s="20">
        <f>D155</f>
        <v>1600</v>
      </c>
      <c r="E158" s="20">
        <v>2500</v>
      </c>
    </row>
    <row r="159" spans="1:5" s="11" customFormat="1" ht="19.5" customHeight="1" x14ac:dyDescent="0.25">
      <c r="A159" s="67" t="s">
        <v>265</v>
      </c>
      <c r="B159" s="17" t="s">
        <v>257</v>
      </c>
      <c r="C159" s="73"/>
      <c r="D159" s="20">
        <f>D156/2</f>
        <v>849.98749999999995</v>
      </c>
      <c r="E159" s="20">
        <v>1320</v>
      </c>
    </row>
    <row r="160" spans="1:5" s="11" customFormat="1" ht="19.5" customHeight="1" x14ac:dyDescent="0.25">
      <c r="A160" s="67" t="s">
        <v>266</v>
      </c>
      <c r="B160" s="17" t="s">
        <v>252</v>
      </c>
      <c r="C160" s="66"/>
      <c r="D160" s="20">
        <f>D156</f>
        <v>1699.9749999999999</v>
      </c>
      <c r="E160" s="20">
        <v>2640</v>
      </c>
    </row>
    <row r="161" spans="1:5" s="11" customFormat="1" ht="35.25" customHeight="1" x14ac:dyDescent="0.25">
      <c r="A161" s="66">
        <v>79</v>
      </c>
      <c r="B161" s="30" t="s">
        <v>267</v>
      </c>
      <c r="C161" s="73" t="s">
        <v>254</v>
      </c>
      <c r="D161" s="10">
        <f t="shared" ref="D161" si="25">D162+D163</f>
        <v>1700</v>
      </c>
      <c r="E161" s="10">
        <f>E162+E163</f>
        <v>2640</v>
      </c>
    </row>
    <row r="162" spans="1:5" s="11" customFormat="1" ht="19.5" customHeight="1" x14ac:dyDescent="0.25">
      <c r="A162" s="12" t="s">
        <v>268</v>
      </c>
      <c r="B162" s="17" t="s">
        <v>250</v>
      </c>
      <c r="C162" s="73"/>
      <c r="D162" s="20">
        <f>D148</f>
        <v>700</v>
      </c>
      <c r="E162" s="20">
        <v>1080</v>
      </c>
    </row>
    <row r="163" spans="1:5" s="11" customFormat="1" ht="19.5" customHeight="1" x14ac:dyDescent="0.25">
      <c r="A163" s="12" t="s">
        <v>269</v>
      </c>
      <c r="B163" s="17" t="s">
        <v>270</v>
      </c>
      <c r="C163" s="73"/>
      <c r="D163" s="20">
        <v>1000</v>
      </c>
      <c r="E163" s="20">
        <v>1560</v>
      </c>
    </row>
    <row r="164" spans="1:5" s="11" customFormat="1" ht="35.25" customHeight="1" x14ac:dyDescent="0.25">
      <c r="A164" s="66">
        <v>80</v>
      </c>
      <c r="B164" s="30" t="s">
        <v>271</v>
      </c>
      <c r="C164" s="73" t="s">
        <v>254</v>
      </c>
      <c r="D164" s="10">
        <f t="shared" ref="D164" si="26">D165+D166</f>
        <v>2600</v>
      </c>
      <c r="E164" s="10">
        <f>E165+E166</f>
        <v>4060</v>
      </c>
    </row>
    <row r="165" spans="1:5" s="11" customFormat="1" ht="19.5" customHeight="1" x14ac:dyDescent="0.25">
      <c r="A165" s="12" t="s">
        <v>272</v>
      </c>
      <c r="B165" s="17" t="s">
        <v>261</v>
      </c>
      <c r="C165" s="73"/>
      <c r="D165" s="20">
        <f>D155</f>
        <v>1600</v>
      </c>
      <c r="E165" s="20">
        <v>2500</v>
      </c>
    </row>
    <row r="166" spans="1:5" s="11" customFormat="1" ht="19.5" customHeight="1" x14ac:dyDescent="0.25">
      <c r="A166" s="12" t="s">
        <v>273</v>
      </c>
      <c r="B166" s="17" t="s">
        <v>270</v>
      </c>
      <c r="C166" s="73"/>
      <c r="D166" s="20">
        <f>D163</f>
        <v>1000</v>
      </c>
      <c r="E166" s="20">
        <v>1560</v>
      </c>
    </row>
    <row r="167" spans="1:5" s="11" customFormat="1" ht="19.5" customHeight="1" x14ac:dyDescent="0.25">
      <c r="A167" s="67">
        <v>81</v>
      </c>
      <c r="B167" s="23" t="s">
        <v>274</v>
      </c>
      <c r="C167" s="67" t="s">
        <v>275</v>
      </c>
      <c r="D167" s="15">
        <v>800</v>
      </c>
      <c r="E167" s="15">
        <v>1250</v>
      </c>
    </row>
    <row r="168" spans="1:5" s="11" customFormat="1" ht="19.5" customHeight="1" x14ac:dyDescent="0.25">
      <c r="A168" s="67">
        <v>82</v>
      </c>
      <c r="B168" s="19" t="s">
        <v>276</v>
      </c>
      <c r="C168" s="67" t="s">
        <v>277</v>
      </c>
      <c r="D168" s="15">
        <v>550</v>
      </c>
      <c r="E168" s="15">
        <v>860</v>
      </c>
    </row>
    <row r="169" spans="1:5" s="11" customFormat="1" ht="19.5" customHeight="1" x14ac:dyDescent="0.25">
      <c r="A169" s="67">
        <v>83</v>
      </c>
      <c r="B169" s="23" t="s">
        <v>278</v>
      </c>
      <c r="C169" s="67" t="s">
        <v>275</v>
      </c>
      <c r="D169" s="15">
        <v>1600</v>
      </c>
      <c r="E169" s="15">
        <v>2500</v>
      </c>
    </row>
    <row r="170" spans="1:5" s="11" customFormat="1" ht="36" customHeight="1" x14ac:dyDescent="0.25">
      <c r="A170" s="67">
        <v>84</v>
      </c>
      <c r="B170" s="23" t="s">
        <v>279</v>
      </c>
      <c r="C170" s="67" t="s">
        <v>275</v>
      </c>
      <c r="D170" s="15">
        <v>3100</v>
      </c>
      <c r="E170" s="15">
        <v>4840</v>
      </c>
    </row>
    <row r="171" spans="1:5" s="11" customFormat="1" ht="19.5" customHeight="1" x14ac:dyDescent="0.25">
      <c r="A171" s="67">
        <v>85</v>
      </c>
      <c r="B171" s="23" t="s">
        <v>280</v>
      </c>
      <c r="C171" s="68" t="s">
        <v>281</v>
      </c>
      <c r="D171" s="15">
        <v>1000</v>
      </c>
      <c r="E171" s="15">
        <v>1560</v>
      </c>
    </row>
    <row r="172" spans="1:5" s="11" customFormat="1" ht="19.5" customHeight="1" x14ac:dyDescent="0.25">
      <c r="A172" s="67">
        <v>86</v>
      </c>
      <c r="B172" s="23" t="s">
        <v>282</v>
      </c>
      <c r="C172" s="68" t="s">
        <v>58</v>
      </c>
      <c r="D172" s="15">
        <f>D89</f>
        <v>600</v>
      </c>
      <c r="E172" s="15">
        <v>940</v>
      </c>
    </row>
    <row r="173" spans="1:5" s="11" customFormat="1" ht="19.5" customHeight="1" x14ac:dyDescent="0.25">
      <c r="A173" s="67">
        <v>87</v>
      </c>
      <c r="B173" s="24" t="s">
        <v>283</v>
      </c>
      <c r="C173" s="68" t="s">
        <v>284</v>
      </c>
      <c r="D173" s="15">
        <v>2000</v>
      </c>
      <c r="E173" s="15">
        <v>3120</v>
      </c>
    </row>
    <row r="174" spans="1:5" s="11" customFormat="1" ht="19.5" customHeight="1" x14ac:dyDescent="0.25">
      <c r="A174" s="67">
        <v>88</v>
      </c>
      <c r="B174" s="28" t="s">
        <v>285</v>
      </c>
      <c r="C174" s="68" t="s">
        <v>58</v>
      </c>
      <c r="D174" s="15">
        <f>D175/2</f>
        <v>250</v>
      </c>
      <c r="E174" s="15">
        <v>390</v>
      </c>
    </row>
    <row r="175" spans="1:5" s="11" customFormat="1" ht="19.5" customHeight="1" x14ac:dyDescent="0.25">
      <c r="A175" s="67">
        <v>89</v>
      </c>
      <c r="B175" s="28" t="s">
        <v>286</v>
      </c>
      <c r="C175" s="68" t="s">
        <v>58</v>
      </c>
      <c r="D175" s="15">
        <v>500</v>
      </c>
      <c r="E175" s="15">
        <v>780</v>
      </c>
    </row>
    <row r="176" spans="1:5" s="11" customFormat="1" ht="19.5" customHeight="1" x14ac:dyDescent="0.25">
      <c r="A176" s="67">
        <v>90</v>
      </c>
      <c r="B176" s="28" t="s">
        <v>287</v>
      </c>
      <c r="C176" s="68" t="s">
        <v>58</v>
      </c>
      <c r="D176" s="15">
        <f>D177/2</f>
        <v>300</v>
      </c>
      <c r="E176" s="15">
        <v>470</v>
      </c>
    </row>
    <row r="177" spans="1:5" s="11" customFormat="1" ht="19.5" customHeight="1" x14ac:dyDescent="0.25">
      <c r="A177" s="67">
        <v>91</v>
      </c>
      <c r="B177" s="28" t="s">
        <v>288</v>
      </c>
      <c r="C177" s="68" t="s">
        <v>58</v>
      </c>
      <c r="D177" s="15">
        <v>600</v>
      </c>
      <c r="E177" s="15">
        <v>940</v>
      </c>
    </row>
    <row r="178" spans="1:5" s="11" customFormat="1" ht="19.5" customHeight="1" x14ac:dyDescent="0.25">
      <c r="A178" s="67">
        <v>92</v>
      </c>
      <c r="B178" s="28" t="s">
        <v>289</v>
      </c>
      <c r="C178" s="68" t="s">
        <v>58</v>
      </c>
      <c r="D178" s="15">
        <f>D179/2</f>
        <v>360</v>
      </c>
      <c r="E178" s="15">
        <v>560</v>
      </c>
    </row>
    <row r="179" spans="1:5" s="11" customFormat="1" ht="19.5" customHeight="1" x14ac:dyDescent="0.25">
      <c r="A179" s="67">
        <v>93</v>
      </c>
      <c r="B179" s="28" t="s">
        <v>290</v>
      </c>
      <c r="C179" s="68" t="s">
        <v>58</v>
      </c>
      <c r="D179" s="15">
        <v>720</v>
      </c>
      <c r="E179" s="15">
        <v>1130</v>
      </c>
    </row>
    <row r="180" spans="1:5" s="11" customFormat="1" ht="19.5" customHeight="1" x14ac:dyDescent="0.25">
      <c r="A180" s="67">
        <v>94</v>
      </c>
      <c r="B180" s="28" t="s">
        <v>291</v>
      </c>
      <c r="C180" s="68" t="s">
        <v>58</v>
      </c>
      <c r="D180" s="15">
        <f>D181/2</f>
        <v>375</v>
      </c>
      <c r="E180" s="15">
        <v>590</v>
      </c>
    </row>
    <row r="181" spans="1:5" s="11" customFormat="1" ht="19.5" customHeight="1" x14ac:dyDescent="0.25">
      <c r="A181" s="67">
        <v>95</v>
      </c>
      <c r="B181" s="28" t="s">
        <v>292</v>
      </c>
      <c r="C181" s="68" t="s">
        <v>58</v>
      </c>
      <c r="D181" s="15">
        <v>750</v>
      </c>
      <c r="E181" s="15">
        <v>1180</v>
      </c>
    </row>
    <row r="182" spans="1:5" s="11" customFormat="1" ht="19.5" customHeight="1" x14ac:dyDescent="0.25">
      <c r="A182" s="67">
        <v>96</v>
      </c>
      <c r="B182" s="28" t="s">
        <v>293</v>
      </c>
      <c r="C182" s="68" t="s">
        <v>58</v>
      </c>
      <c r="D182" s="15">
        <f>D183/2</f>
        <v>625</v>
      </c>
      <c r="E182" s="15">
        <v>975</v>
      </c>
    </row>
    <row r="183" spans="1:5" s="11" customFormat="1" ht="19.5" customHeight="1" x14ac:dyDescent="0.25">
      <c r="A183" s="67">
        <v>97</v>
      </c>
      <c r="B183" s="28" t="s">
        <v>294</v>
      </c>
      <c r="C183" s="68" t="s">
        <v>58</v>
      </c>
      <c r="D183" s="15">
        <v>1250</v>
      </c>
      <c r="E183" s="15">
        <v>1950</v>
      </c>
    </row>
    <row r="184" spans="1:5" s="11" customFormat="1" ht="19.5" customHeight="1" x14ac:dyDescent="0.25">
      <c r="A184" s="67">
        <v>98</v>
      </c>
      <c r="B184" s="28" t="s">
        <v>295</v>
      </c>
      <c r="C184" s="68" t="s">
        <v>58</v>
      </c>
      <c r="D184" s="15">
        <f>D185/2</f>
        <v>950</v>
      </c>
      <c r="E184" s="15">
        <v>1480</v>
      </c>
    </row>
    <row r="185" spans="1:5" s="11" customFormat="1" ht="19.5" customHeight="1" x14ac:dyDescent="0.25">
      <c r="A185" s="67">
        <v>99</v>
      </c>
      <c r="B185" s="28" t="s">
        <v>296</v>
      </c>
      <c r="C185" s="68" t="s">
        <v>58</v>
      </c>
      <c r="D185" s="15">
        <v>1900</v>
      </c>
      <c r="E185" s="15">
        <v>2960</v>
      </c>
    </row>
    <row r="186" spans="1:5" s="11" customFormat="1" ht="19.5" customHeight="1" x14ac:dyDescent="0.25">
      <c r="A186" s="67">
        <v>100</v>
      </c>
      <c r="B186" s="28" t="s">
        <v>297</v>
      </c>
      <c r="C186" s="68" t="s">
        <v>58</v>
      </c>
      <c r="D186" s="15">
        <f>D187/2</f>
        <v>240</v>
      </c>
      <c r="E186" s="15">
        <v>370</v>
      </c>
    </row>
    <row r="187" spans="1:5" s="11" customFormat="1" ht="19.5" customHeight="1" x14ac:dyDescent="0.25">
      <c r="A187" s="67">
        <v>101</v>
      </c>
      <c r="B187" s="28" t="s">
        <v>298</v>
      </c>
      <c r="C187" s="68" t="s">
        <v>58</v>
      </c>
      <c r="D187" s="15">
        <v>480</v>
      </c>
      <c r="E187" s="15">
        <v>740</v>
      </c>
    </row>
    <row r="188" spans="1:5" s="11" customFormat="1" ht="19.5" customHeight="1" x14ac:dyDescent="0.25">
      <c r="A188" s="67">
        <v>102</v>
      </c>
      <c r="B188" s="24" t="s">
        <v>299</v>
      </c>
      <c r="C188" s="68" t="s">
        <v>58</v>
      </c>
      <c r="D188" s="15">
        <v>1160</v>
      </c>
      <c r="E188" s="15">
        <v>1800</v>
      </c>
    </row>
    <row r="189" spans="1:5" s="11" customFormat="1" ht="19.5" customHeight="1" x14ac:dyDescent="0.25">
      <c r="A189" s="67">
        <v>103</v>
      </c>
      <c r="B189" s="28" t="s">
        <v>300</v>
      </c>
      <c r="C189" s="68" t="s">
        <v>58</v>
      </c>
      <c r="D189" s="15">
        <v>1900</v>
      </c>
      <c r="E189" s="15">
        <v>2960</v>
      </c>
    </row>
    <row r="190" spans="1:5" s="11" customFormat="1" ht="36.6" customHeight="1" x14ac:dyDescent="0.25">
      <c r="A190" s="67">
        <v>104</v>
      </c>
      <c r="B190" s="28" t="s">
        <v>301</v>
      </c>
      <c r="C190" s="68" t="s">
        <v>58</v>
      </c>
      <c r="D190" s="15">
        <v>400</v>
      </c>
      <c r="E190" s="15">
        <v>620</v>
      </c>
    </row>
    <row r="191" spans="1:5" s="11" customFormat="1" ht="19.5" customHeight="1" x14ac:dyDescent="0.25">
      <c r="A191" s="67">
        <v>105</v>
      </c>
      <c r="B191" s="28" t="s">
        <v>302</v>
      </c>
      <c r="C191" s="68" t="s">
        <v>58</v>
      </c>
      <c r="D191" s="15">
        <f t="shared" ref="D191" si="27">D192+D193+D194</f>
        <v>3250</v>
      </c>
      <c r="E191" s="15">
        <v>5070</v>
      </c>
    </row>
    <row r="192" spans="1:5" s="11" customFormat="1" ht="19.5" hidden="1" customHeight="1" x14ac:dyDescent="0.25">
      <c r="A192" s="36"/>
      <c r="B192" s="33" t="s">
        <v>261</v>
      </c>
      <c r="C192" s="74" t="s">
        <v>303</v>
      </c>
      <c r="D192" s="35">
        <f>D146</f>
        <v>1600</v>
      </c>
      <c r="E192" s="35"/>
    </row>
    <row r="193" spans="1:5" s="11" customFormat="1" ht="19.5" hidden="1" customHeight="1" x14ac:dyDescent="0.25">
      <c r="A193" s="36"/>
      <c r="B193" s="33" t="s">
        <v>304</v>
      </c>
      <c r="C193" s="74"/>
      <c r="D193" s="35">
        <f>D58*2</f>
        <v>1200</v>
      </c>
      <c r="E193" s="35"/>
    </row>
    <row r="194" spans="1:5" s="11" customFormat="1" ht="19.5" hidden="1" customHeight="1" x14ac:dyDescent="0.25">
      <c r="A194" s="36"/>
      <c r="B194" s="33" t="s">
        <v>305</v>
      </c>
      <c r="C194" s="74"/>
      <c r="D194" s="35">
        <f>450</f>
        <v>450</v>
      </c>
      <c r="E194" s="35"/>
    </row>
    <row r="195" spans="1:5" s="11" customFormat="1" ht="38.25" customHeight="1" x14ac:dyDescent="0.25">
      <c r="A195" s="67">
        <v>106</v>
      </c>
      <c r="B195" s="28" t="s">
        <v>306</v>
      </c>
      <c r="C195" s="68" t="s">
        <v>58</v>
      </c>
      <c r="D195" s="15">
        <v>500</v>
      </c>
      <c r="E195" s="15">
        <v>780</v>
      </c>
    </row>
    <row r="196" spans="1:5" s="11" customFormat="1" ht="19.5" customHeight="1" x14ac:dyDescent="0.25">
      <c r="A196" s="67">
        <v>107</v>
      </c>
      <c r="B196" s="28" t="s">
        <v>307</v>
      </c>
      <c r="C196" s="68" t="s">
        <v>58</v>
      </c>
      <c r="D196" s="15">
        <v>300</v>
      </c>
      <c r="E196" s="15">
        <v>470</v>
      </c>
    </row>
    <row r="197" spans="1:5" s="11" customFormat="1" ht="19.5" hidden="1" customHeight="1" x14ac:dyDescent="0.25">
      <c r="A197" s="75" t="s">
        <v>0</v>
      </c>
      <c r="B197" s="75" t="s">
        <v>1</v>
      </c>
      <c r="C197" s="75" t="s">
        <v>2</v>
      </c>
      <c r="D197" s="72" t="s">
        <v>308</v>
      </c>
      <c r="E197" s="69"/>
    </row>
    <row r="198" spans="1:5" s="11" customFormat="1" ht="88.5" hidden="1" customHeight="1" x14ac:dyDescent="0.25">
      <c r="A198" s="75"/>
      <c r="B198" s="75"/>
      <c r="C198" s="75"/>
      <c r="D198" s="72"/>
      <c r="E198" s="69"/>
    </row>
    <row r="199" spans="1:5" ht="33.200000000000003" customHeight="1" x14ac:dyDescent="0.25">
      <c r="A199" s="36"/>
      <c r="B199" s="44" t="s">
        <v>309</v>
      </c>
      <c r="C199" s="23"/>
      <c r="D199" s="15"/>
      <c r="E199" s="15"/>
    </row>
    <row r="200" spans="1:5" ht="19.5" customHeight="1" x14ac:dyDescent="0.25">
      <c r="A200" s="68">
        <v>108</v>
      </c>
      <c r="B200" s="45" t="s">
        <v>310</v>
      </c>
      <c r="C200" s="67" t="s">
        <v>284</v>
      </c>
      <c r="D200" s="15">
        <v>1500</v>
      </c>
      <c r="E200" s="15">
        <v>2700</v>
      </c>
    </row>
    <row r="201" spans="1:5" ht="19.5" customHeight="1" x14ac:dyDescent="0.25">
      <c r="A201" s="68">
        <v>109</v>
      </c>
      <c r="B201" s="45" t="s">
        <v>311</v>
      </c>
      <c r="C201" s="67" t="s">
        <v>284</v>
      </c>
      <c r="D201" s="15">
        <v>2400</v>
      </c>
      <c r="E201" s="15">
        <v>4320</v>
      </c>
    </row>
    <row r="202" spans="1:5" ht="19.5" customHeight="1" x14ac:dyDescent="0.25">
      <c r="A202" s="68">
        <v>110</v>
      </c>
      <c r="B202" s="46" t="s">
        <v>312</v>
      </c>
      <c r="C202" s="67" t="s">
        <v>313</v>
      </c>
      <c r="D202" s="15">
        <v>120</v>
      </c>
      <c r="E202" s="15">
        <v>190</v>
      </c>
    </row>
    <row r="203" spans="1:5" ht="39.200000000000003" customHeight="1" x14ac:dyDescent="0.25">
      <c r="A203" s="68">
        <v>111</v>
      </c>
      <c r="B203" s="23" t="s">
        <v>314</v>
      </c>
      <c r="C203" s="67" t="s">
        <v>58</v>
      </c>
      <c r="D203" s="15">
        <v>450</v>
      </c>
      <c r="E203" s="15">
        <v>700</v>
      </c>
    </row>
    <row r="204" spans="1:5" ht="19.5" customHeight="1" x14ac:dyDescent="0.25">
      <c r="A204" s="68">
        <v>112</v>
      </c>
      <c r="B204" s="19" t="s">
        <v>315</v>
      </c>
      <c r="C204" s="67" t="s">
        <v>316</v>
      </c>
      <c r="D204" s="15">
        <f>420+30</f>
        <v>450</v>
      </c>
      <c r="E204" s="15">
        <v>700</v>
      </c>
    </row>
    <row r="205" spans="1:5" ht="19.5" customHeight="1" x14ac:dyDescent="0.25">
      <c r="A205" s="68">
        <v>113</v>
      </c>
      <c r="B205" s="24" t="s">
        <v>317</v>
      </c>
      <c r="C205" s="67" t="s">
        <v>316</v>
      </c>
      <c r="D205" s="15">
        <v>600</v>
      </c>
      <c r="E205" s="15">
        <v>940</v>
      </c>
    </row>
    <row r="206" spans="1:5" ht="19.5" customHeight="1" x14ac:dyDescent="0.25">
      <c r="A206" s="68">
        <v>114</v>
      </c>
      <c r="B206" s="24" t="s">
        <v>318</v>
      </c>
      <c r="C206" s="67" t="s">
        <v>58</v>
      </c>
      <c r="D206" s="15">
        <v>250</v>
      </c>
      <c r="E206" s="15">
        <v>390</v>
      </c>
    </row>
    <row r="207" spans="1:5" ht="36" customHeight="1" x14ac:dyDescent="0.25">
      <c r="A207" s="68">
        <v>115</v>
      </c>
      <c r="B207" s="19" t="s">
        <v>319</v>
      </c>
      <c r="C207" s="67" t="s">
        <v>320</v>
      </c>
      <c r="D207" s="15">
        <v>1500</v>
      </c>
      <c r="E207" s="15">
        <v>2700</v>
      </c>
    </row>
    <row r="208" spans="1:5" ht="36" customHeight="1" x14ac:dyDescent="0.25">
      <c r="A208" s="68">
        <v>116</v>
      </c>
      <c r="B208" s="19" t="s">
        <v>321</v>
      </c>
      <c r="C208" s="67" t="s">
        <v>322</v>
      </c>
      <c r="D208" s="15">
        <v>1500</v>
      </c>
      <c r="E208" s="15">
        <v>2700</v>
      </c>
    </row>
    <row r="209" spans="1:5" ht="36" customHeight="1" x14ac:dyDescent="0.25">
      <c r="A209" s="68">
        <v>117</v>
      </c>
      <c r="B209" s="19" t="s">
        <v>323</v>
      </c>
      <c r="C209" s="67" t="s">
        <v>58</v>
      </c>
      <c r="D209" s="15">
        <v>450</v>
      </c>
      <c r="E209" s="15">
        <v>700</v>
      </c>
    </row>
    <row r="210" spans="1:5" ht="19.5" customHeight="1" x14ac:dyDescent="0.25">
      <c r="A210" s="68">
        <v>118</v>
      </c>
      <c r="B210" s="19" t="s">
        <v>324</v>
      </c>
      <c r="C210" s="67" t="s">
        <v>58</v>
      </c>
      <c r="D210" s="15">
        <v>960</v>
      </c>
      <c r="E210" s="15">
        <v>1500</v>
      </c>
    </row>
    <row r="211" spans="1:5" ht="19.5" customHeight="1" x14ac:dyDescent="0.25">
      <c r="A211" s="68">
        <v>119</v>
      </c>
      <c r="B211" s="19" t="s">
        <v>325</v>
      </c>
      <c r="C211" s="67" t="s">
        <v>58</v>
      </c>
      <c r="D211" s="15">
        <v>960</v>
      </c>
      <c r="E211" s="15">
        <v>1500</v>
      </c>
    </row>
    <row r="212" spans="1:5" ht="19.5" customHeight="1" x14ac:dyDescent="0.25">
      <c r="A212" s="68">
        <v>120</v>
      </c>
      <c r="B212" s="45" t="s">
        <v>326</v>
      </c>
      <c r="C212" s="67" t="s">
        <v>327</v>
      </c>
      <c r="D212" s="15">
        <f>420+20</f>
        <v>440</v>
      </c>
      <c r="E212" s="15">
        <v>680</v>
      </c>
    </row>
    <row r="213" spans="1:5" ht="19.5" customHeight="1" x14ac:dyDescent="0.25">
      <c r="A213" s="68">
        <v>121</v>
      </c>
      <c r="B213" s="45" t="s">
        <v>328</v>
      </c>
      <c r="C213" s="67" t="s">
        <v>327</v>
      </c>
      <c r="D213" s="15">
        <f>700+25</f>
        <v>725</v>
      </c>
      <c r="E213" s="15">
        <v>1140</v>
      </c>
    </row>
    <row r="214" spans="1:5" ht="19.5" customHeight="1" x14ac:dyDescent="0.25">
      <c r="A214" s="68">
        <v>122</v>
      </c>
      <c r="B214" s="19" t="s">
        <v>329</v>
      </c>
      <c r="C214" s="67" t="s">
        <v>58</v>
      </c>
      <c r="D214" s="15">
        <v>410</v>
      </c>
      <c r="E214" s="15">
        <v>640</v>
      </c>
    </row>
    <row r="215" spans="1:5" ht="19.5" customHeight="1" x14ac:dyDescent="0.25">
      <c r="A215" s="68">
        <v>123</v>
      </c>
      <c r="B215" s="19" t="s">
        <v>330</v>
      </c>
      <c r="C215" s="67" t="s">
        <v>58</v>
      </c>
      <c r="D215" s="15">
        <v>120</v>
      </c>
      <c r="E215" s="15">
        <v>180</v>
      </c>
    </row>
    <row r="216" spans="1:5" ht="19.5" customHeight="1" x14ac:dyDescent="0.25">
      <c r="A216" s="68">
        <v>124</v>
      </c>
      <c r="B216" s="23" t="s">
        <v>331</v>
      </c>
      <c r="C216" s="67" t="s">
        <v>58</v>
      </c>
      <c r="D216" s="15">
        <v>740</v>
      </c>
      <c r="E216" s="15">
        <v>1150</v>
      </c>
    </row>
    <row r="217" spans="1:5" ht="19.5" customHeight="1" x14ac:dyDescent="0.25">
      <c r="A217" s="68">
        <v>125</v>
      </c>
      <c r="B217" s="23" t="s">
        <v>332</v>
      </c>
      <c r="C217" s="67" t="s">
        <v>58</v>
      </c>
      <c r="D217" s="15">
        <v>1050</v>
      </c>
      <c r="E217" s="15">
        <v>1640</v>
      </c>
    </row>
    <row r="218" spans="1:5" ht="19.5" customHeight="1" x14ac:dyDescent="0.25">
      <c r="A218" s="68">
        <v>126</v>
      </c>
      <c r="B218" s="23" t="s">
        <v>333</v>
      </c>
      <c r="C218" s="67" t="s">
        <v>58</v>
      </c>
      <c r="D218" s="15">
        <f>150+40</f>
        <v>190</v>
      </c>
      <c r="E218" s="15">
        <v>300</v>
      </c>
    </row>
    <row r="219" spans="1:5" ht="19.5" customHeight="1" x14ac:dyDescent="0.25">
      <c r="A219" s="68">
        <v>127</v>
      </c>
      <c r="B219" s="23" t="s">
        <v>334</v>
      </c>
      <c r="C219" s="67" t="s">
        <v>58</v>
      </c>
      <c r="D219" s="15">
        <v>300</v>
      </c>
      <c r="E219" s="15">
        <v>470</v>
      </c>
    </row>
    <row r="220" spans="1:5" ht="19.5" customHeight="1" x14ac:dyDescent="0.25">
      <c r="A220" s="68">
        <v>128</v>
      </c>
      <c r="B220" s="23" t="s">
        <v>335</v>
      </c>
      <c r="C220" s="67" t="s">
        <v>58</v>
      </c>
      <c r="D220" s="15">
        <v>300</v>
      </c>
      <c r="E220" s="15">
        <v>470</v>
      </c>
    </row>
    <row r="221" spans="1:5" ht="19.5" customHeight="1" x14ac:dyDescent="0.25">
      <c r="A221" s="68">
        <v>129</v>
      </c>
      <c r="B221" s="24" t="s">
        <v>336</v>
      </c>
      <c r="C221" s="68" t="s">
        <v>337</v>
      </c>
      <c r="D221" s="15">
        <v>120</v>
      </c>
      <c r="E221" s="15">
        <v>180</v>
      </c>
    </row>
    <row r="222" spans="1:5" ht="19.5" customHeight="1" x14ac:dyDescent="0.25">
      <c r="A222" s="68">
        <v>130</v>
      </c>
      <c r="B222" s="24" t="s">
        <v>338</v>
      </c>
      <c r="C222" s="68" t="s">
        <v>58</v>
      </c>
      <c r="D222" s="15">
        <v>100</v>
      </c>
      <c r="E222" s="15">
        <v>160</v>
      </c>
    </row>
    <row r="223" spans="1:5" ht="19.5" customHeight="1" x14ac:dyDescent="0.25">
      <c r="A223" s="68">
        <v>131</v>
      </c>
      <c r="B223" s="24" t="s">
        <v>339</v>
      </c>
      <c r="C223" s="68" t="s">
        <v>58</v>
      </c>
      <c r="D223" s="15">
        <v>600</v>
      </c>
      <c r="E223" s="15">
        <v>940</v>
      </c>
    </row>
    <row r="224" spans="1:5" ht="19.5" customHeight="1" x14ac:dyDescent="0.25">
      <c r="A224" s="68">
        <v>132</v>
      </c>
      <c r="B224" s="24" t="s">
        <v>340</v>
      </c>
      <c r="C224" s="68" t="s">
        <v>58</v>
      </c>
      <c r="D224" s="15">
        <v>900</v>
      </c>
      <c r="E224" s="15">
        <v>1400</v>
      </c>
    </row>
    <row r="225" spans="1:5" ht="19.5" customHeight="1" x14ac:dyDescent="0.25">
      <c r="A225" s="68">
        <v>133</v>
      </c>
      <c r="B225" s="23" t="s">
        <v>341</v>
      </c>
      <c r="C225" s="67" t="s">
        <v>58</v>
      </c>
      <c r="D225" s="15">
        <v>240</v>
      </c>
      <c r="E225" s="15">
        <v>370</v>
      </c>
    </row>
    <row r="226" spans="1:5" ht="19.5" customHeight="1" x14ac:dyDescent="0.25">
      <c r="A226" s="68">
        <v>134</v>
      </c>
      <c r="B226" s="23" t="s">
        <v>342</v>
      </c>
      <c r="C226" s="67" t="s">
        <v>58</v>
      </c>
      <c r="D226" s="15">
        <v>800</v>
      </c>
      <c r="E226" s="15">
        <v>1250</v>
      </c>
    </row>
    <row r="227" spans="1:5" ht="19.5" customHeight="1" x14ac:dyDescent="0.25">
      <c r="A227" s="68">
        <v>135</v>
      </c>
      <c r="B227" s="19" t="s">
        <v>343</v>
      </c>
      <c r="C227" s="67" t="s">
        <v>58</v>
      </c>
      <c r="D227" s="15">
        <v>1350</v>
      </c>
      <c r="E227" s="15">
        <v>2100</v>
      </c>
    </row>
    <row r="228" spans="1:5" ht="19.5" customHeight="1" x14ac:dyDescent="0.25">
      <c r="A228" s="68">
        <v>136</v>
      </c>
      <c r="B228" s="19" t="s">
        <v>344</v>
      </c>
      <c r="C228" s="67" t="s">
        <v>58</v>
      </c>
      <c r="D228" s="15">
        <v>2250</v>
      </c>
      <c r="E228" s="15">
        <v>3510</v>
      </c>
    </row>
    <row r="229" spans="1:5" ht="19.5" customHeight="1" x14ac:dyDescent="0.25">
      <c r="A229" s="68">
        <v>137</v>
      </c>
      <c r="B229" s="19" t="s">
        <v>345</v>
      </c>
      <c r="C229" s="67" t="s">
        <v>58</v>
      </c>
      <c r="D229" s="15">
        <f>400+20</f>
        <v>420</v>
      </c>
      <c r="E229" s="15">
        <v>660</v>
      </c>
    </row>
    <row r="230" spans="1:5" ht="19.5" customHeight="1" x14ac:dyDescent="0.25">
      <c r="A230" s="68">
        <v>138</v>
      </c>
      <c r="B230" s="19" t="s">
        <v>346</v>
      </c>
      <c r="C230" s="67" t="s">
        <v>58</v>
      </c>
      <c r="D230" s="15">
        <f>520+30</f>
        <v>550</v>
      </c>
      <c r="E230" s="15">
        <v>860</v>
      </c>
    </row>
    <row r="231" spans="1:5" ht="19.5" customHeight="1" x14ac:dyDescent="0.25">
      <c r="A231" s="68">
        <v>139</v>
      </c>
      <c r="B231" s="23" t="s">
        <v>347</v>
      </c>
      <c r="C231" s="67" t="s">
        <v>58</v>
      </c>
      <c r="D231" s="15">
        <v>1350</v>
      </c>
      <c r="E231" s="15">
        <v>2100</v>
      </c>
    </row>
    <row r="232" spans="1:5" ht="19.5" customHeight="1" x14ac:dyDescent="0.25">
      <c r="A232" s="68">
        <v>140</v>
      </c>
      <c r="B232" s="24" t="s">
        <v>348</v>
      </c>
      <c r="C232" s="68" t="s">
        <v>349</v>
      </c>
      <c r="D232" s="15">
        <v>100</v>
      </c>
      <c r="E232" s="15">
        <v>160</v>
      </c>
    </row>
    <row r="233" spans="1:5" ht="19.5" customHeight="1" x14ac:dyDescent="0.25">
      <c r="A233" s="68">
        <v>141</v>
      </c>
      <c r="B233" s="19" t="s">
        <v>350</v>
      </c>
      <c r="C233" s="67" t="s">
        <v>313</v>
      </c>
      <c r="D233" s="15">
        <v>300</v>
      </c>
      <c r="E233" s="15">
        <v>470</v>
      </c>
    </row>
    <row r="234" spans="1:5" ht="19.5" customHeight="1" x14ac:dyDescent="0.25">
      <c r="A234" s="68">
        <v>142</v>
      </c>
      <c r="B234" s="19" t="s">
        <v>351</v>
      </c>
      <c r="C234" s="67" t="s">
        <v>313</v>
      </c>
      <c r="D234" s="15">
        <v>370</v>
      </c>
      <c r="E234" s="15">
        <v>580</v>
      </c>
    </row>
    <row r="235" spans="1:5" ht="19.5" customHeight="1" x14ac:dyDescent="0.25">
      <c r="A235" s="68">
        <v>143</v>
      </c>
      <c r="B235" s="19" t="s">
        <v>352</v>
      </c>
      <c r="C235" s="67" t="s">
        <v>313</v>
      </c>
      <c r="D235" s="15">
        <v>620</v>
      </c>
      <c r="E235" s="15">
        <v>960</v>
      </c>
    </row>
    <row r="236" spans="1:5" ht="19.5" customHeight="1" x14ac:dyDescent="0.25">
      <c r="A236" s="68">
        <v>144</v>
      </c>
      <c r="B236" s="19" t="s">
        <v>353</v>
      </c>
      <c r="C236" s="67" t="s">
        <v>313</v>
      </c>
      <c r="D236" s="15">
        <v>110</v>
      </c>
      <c r="E236" s="15">
        <v>170</v>
      </c>
    </row>
    <row r="237" spans="1:5" ht="19.5" customHeight="1" x14ac:dyDescent="0.25">
      <c r="A237" s="68">
        <v>145</v>
      </c>
      <c r="B237" s="19" t="s">
        <v>354</v>
      </c>
      <c r="C237" s="67" t="s">
        <v>313</v>
      </c>
      <c r="D237" s="15">
        <v>120</v>
      </c>
      <c r="E237" s="15">
        <v>180</v>
      </c>
    </row>
    <row r="238" spans="1:5" ht="19.5" customHeight="1" x14ac:dyDescent="0.25">
      <c r="A238" s="68">
        <v>146</v>
      </c>
      <c r="B238" s="19" t="s">
        <v>355</v>
      </c>
      <c r="C238" s="67" t="s">
        <v>313</v>
      </c>
      <c r="D238" s="15">
        <v>150</v>
      </c>
      <c r="E238" s="15">
        <v>230</v>
      </c>
    </row>
    <row r="239" spans="1:5" ht="19.5" customHeight="1" x14ac:dyDescent="0.25">
      <c r="A239" s="68">
        <v>147</v>
      </c>
      <c r="B239" s="19" t="s">
        <v>356</v>
      </c>
      <c r="C239" s="67" t="s">
        <v>313</v>
      </c>
      <c r="D239" s="15">
        <v>190</v>
      </c>
      <c r="E239" s="15">
        <v>300</v>
      </c>
    </row>
    <row r="240" spans="1:5" ht="19.5" customHeight="1" x14ac:dyDescent="0.25">
      <c r="A240" s="68">
        <v>148</v>
      </c>
      <c r="B240" s="19" t="s">
        <v>357</v>
      </c>
      <c r="C240" s="67" t="s">
        <v>313</v>
      </c>
      <c r="D240" s="15">
        <v>50</v>
      </c>
      <c r="E240" s="15">
        <v>80</v>
      </c>
    </row>
    <row r="241" spans="1:5" ht="19.5" customHeight="1" x14ac:dyDescent="0.25">
      <c r="A241" s="68">
        <v>149</v>
      </c>
      <c r="B241" s="19" t="s">
        <v>358</v>
      </c>
      <c r="C241" s="67" t="s">
        <v>313</v>
      </c>
      <c r="D241" s="15">
        <f>120+10</f>
        <v>130</v>
      </c>
      <c r="E241" s="15">
        <v>200</v>
      </c>
    </row>
    <row r="242" spans="1:5" ht="19.5" customHeight="1" x14ac:dyDescent="0.25">
      <c r="A242" s="68">
        <v>150</v>
      </c>
      <c r="B242" s="19" t="s">
        <v>359</v>
      </c>
      <c r="C242" s="67" t="s">
        <v>313</v>
      </c>
      <c r="D242" s="15">
        <v>130</v>
      </c>
      <c r="E242" s="15">
        <v>200</v>
      </c>
    </row>
    <row r="243" spans="1:5" ht="19.5" customHeight="1" x14ac:dyDescent="0.25">
      <c r="A243" s="68">
        <v>151</v>
      </c>
      <c r="B243" s="19" t="s">
        <v>360</v>
      </c>
      <c r="C243" s="67" t="s">
        <v>313</v>
      </c>
      <c r="D243" s="15">
        <v>170</v>
      </c>
      <c r="E243" s="15">
        <v>260</v>
      </c>
    </row>
    <row r="244" spans="1:5" ht="19.5" customHeight="1" x14ac:dyDescent="0.25">
      <c r="A244" s="68">
        <v>152</v>
      </c>
      <c r="B244" s="19" t="s">
        <v>361</v>
      </c>
      <c r="C244" s="67" t="s">
        <v>313</v>
      </c>
      <c r="D244" s="15">
        <v>200</v>
      </c>
      <c r="E244" s="15">
        <v>310</v>
      </c>
    </row>
    <row r="245" spans="1:5" ht="19.5" customHeight="1" x14ac:dyDescent="0.25">
      <c r="A245" s="68">
        <v>153</v>
      </c>
      <c r="B245" s="19" t="s">
        <v>362</v>
      </c>
      <c r="C245" s="67" t="s">
        <v>313</v>
      </c>
      <c r="D245" s="15">
        <v>100</v>
      </c>
      <c r="E245" s="15">
        <v>160</v>
      </c>
    </row>
    <row r="246" spans="1:5" ht="19.5" customHeight="1" x14ac:dyDescent="0.25">
      <c r="A246" s="68">
        <v>154</v>
      </c>
      <c r="B246" s="19" t="s">
        <v>363</v>
      </c>
      <c r="C246" s="67" t="s">
        <v>313</v>
      </c>
      <c r="D246" s="15">
        <f>110+10</f>
        <v>120</v>
      </c>
      <c r="E246" s="15">
        <v>180</v>
      </c>
    </row>
    <row r="247" spans="1:5" ht="19.5" customHeight="1" x14ac:dyDescent="0.25">
      <c r="A247" s="68">
        <v>155</v>
      </c>
      <c r="B247" s="19" t="s">
        <v>364</v>
      </c>
      <c r="C247" s="67" t="s">
        <v>313</v>
      </c>
      <c r="D247" s="15">
        <f>100+20</f>
        <v>120</v>
      </c>
      <c r="E247" s="15">
        <v>180</v>
      </c>
    </row>
    <row r="248" spans="1:5" ht="19.5" customHeight="1" x14ac:dyDescent="0.25">
      <c r="A248" s="68">
        <v>156</v>
      </c>
      <c r="B248" s="19" t="s">
        <v>365</v>
      </c>
      <c r="C248" s="67" t="s">
        <v>313</v>
      </c>
      <c r="D248" s="15">
        <v>120</v>
      </c>
      <c r="E248" s="15">
        <v>180</v>
      </c>
    </row>
    <row r="249" spans="1:5" ht="19.5" customHeight="1" x14ac:dyDescent="0.25">
      <c r="A249" s="68">
        <v>157</v>
      </c>
      <c r="B249" s="19" t="s">
        <v>366</v>
      </c>
      <c r="C249" s="67" t="s">
        <v>313</v>
      </c>
      <c r="D249" s="15">
        <v>150</v>
      </c>
      <c r="E249" s="15">
        <v>230</v>
      </c>
    </row>
    <row r="250" spans="1:5" ht="19.5" customHeight="1" x14ac:dyDescent="0.25">
      <c r="A250" s="68">
        <v>158</v>
      </c>
      <c r="B250" s="19" t="s">
        <v>367</v>
      </c>
      <c r="C250" s="67" t="s">
        <v>313</v>
      </c>
      <c r="D250" s="15">
        <v>180</v>
      </c>
      <c r="E250" s="15">
        <v>280</v>
      </c>
    </row>
    <row r="251" spans="1:5" ht="36" customHeight="1" x14ac:dyDescent="0.25">
      <c r="A251" s="68">
        <v>159</v>
      </c>
      <c r="B251" s="19" t="s">
        <v>368</v>
      </c>
      <c r="C251" s="67" t="s">
        <v>58</v>
      </c>
      <c r="D251" s="15">
        <v>540</v>
      </c>
      <c r="E251" s="15">
        <v>840</v>
      </c>
    </row>
    <row r="252" spans="1:5" ht="36" customHeight="1" x14ac:dyDescent="0.25">
      <c r="A252" s="68">
        <v>160</v>
      </c>
      <c r="B252" s="19" t="s">
        <v>369</v>
      </c>
      <c r="C252" s="67" t="s">
        <v>58</v>
      </c>
      <c r="D252" s="15">
        <v>420</v>
      </c>
      <c r="E252" s="15">
        <v>650</v>
      </c>
    </row>
    <row r="253" spans="1:5" ht="31.5" customHeight="1" x14ac:dyDescent="0.25">
      <c r="A253" s="68">
        <v>161</v>
      </c>
      <c r="B253" s="19" t="s">
        <v>370</v>
      </c>
      <c r="C253" s="67" t="s">
        <v>58</v>
      </c>
      <c r="D253" s="15">
        <v>250</v>
      </c>
      <c r="E253" s="15">
        <v>390</v>
      </c>
    </row>
    <row r="254" spans="1:5" ht="19.5" customHeight="1" x14ac:dyDescent="0.25">
      <c r="A254" s="68">
        <v>162</v>
      </c>
      <c r="B254" s="19" t="s">
        <v>371</v>
      </c>
      <c r="C254" s="67" t="s">
        <v>58</v>
      </c>
      <c r="D254" s="15">
        <v>580</v>
      </c>
      <c r="E254" s="15">
        <v>900</v>
      </c>
    </row>
    <row r="255" spans="1:5" ht="19.5" customHeight="1" x14ac:dyDescent="0.25">
      <c r="A255" s="68">
        <v>163</v>
      </c>
      <c r="B255" s="45" t="s">
        <v>372</v>
      </c>
      <c r="C255" s="67" t="s">
        <v>58</v>
      </c>
      <c r="D255" s="15">
        <v>1050</v>
      </c>
      <c r="E255" s="15">
        <v>1640</v>
      </c>
    </row>
    <row r="256" spans="1:5" s="29" customFormat="1" ht="19.5" customHeight="1" x14ac:dyDescent="0.25">
      <c r="A256" s="68">
        <v>164</v>
      </c>
      <c r="B256" s="24" t="s">
        <v>373</v>
      </c>
      <c r="C256" s="68" t="s">
        <v>58</v>
      </c>
      <c r="D256" s="15">
        <v>220</v>
      </c>
      <c r="E256" s="15">
        <v>340</v>
      </c>
    </row>
    <row r="257" spans="1:5" s="29" customFormat="1" ht="19.5" customHeight="1" x14ac:dyDescent="0.25">
      <c r="A257" s="68">
        <v>165</v>
      </c>
      <c r="B257" s="24" t="s">
        <v>374</v>
      </c>
      <c r="C257" s="68" t="s">
        <v>58</v>
      </c>
      <c r="D257" s="15">
        <v>180</v>
      </c>
      <c r="E257" s="15">
        <v>280</v>
      </c>
    </row>
    <row r="258" spans="1:5" ht="33.200000000000003" customHeight="1" x14ac:dyDescent="0.25">
      <c r="A258" s="36"/>
      <c r="B258" s="47" t="s">
        <v>375</v>
      </c>
      <c r="C258" s="42"/>
      <c r="D258" s="15"/>
      <c r="E258" s="15"/>
    </row>
    <row r="259" spans="1:5" s="25" customFormat="1" ht="19.5" customHeight="1" x14ac:dyDescent="0.25">
      <c r="A259" s="67">
        <v>166</v>
      </c>
      <c r="B259" s="45" t="s">
        <v>376</v>
      </c>
      <c r="C259" s="67" t="s">
        <v>377</v>
      </c>
      <c r="D259" s="15">
        <v>700</v>
      </c>
      <c r="E259" s="15">
        <v>1080</v>
      </c>
    </row>
    <row r="260" spans="1:5" s="11" customFormat="1" ht="33.75" customHeight="1" x14ac:dyDescent="0.25">
      <c r="A260" s="67">
        <v>167</v>
      </c>
      <c r="B260" s="23" t="s">
        <v>378</v>
      </c>
      <c r="C260" s="67" t="s">
        <v>377</v>
      </c>
      <c r="D260" s="20">
        <v>650</v>
      </c>
      <c r="E260" s="20">
        <v>1010</v>
      </c>
    </row>
    <row r="261" spans="1:5" s="25" customFormat="1" ht="19.5" customHeight="1" x14ac:dyDescent="0.25">
      <c r="A261" s="68">
        <v>168</v>
      </c>
      <c r="B261" s="19" t="s">
        <v>379</v>
      </c>
      <c r="C261" s="67" t="s">
        <v>377</v>
      </c>
      <c r="D261" s="15">
        <v>550</v>
      </c>
      <c r="E261" s="15">
        <v>860</v>
      </c>
    </row>
    <row r="262" spans="1:5" ht="19.5" customHeight="1" x14ac:dyDescent="0.25">
      <c r="A262" s="67">
        <v>169</v>
      </c>
      <c r="B262" s="23" t="s">
        <v>380</v>
      </c>
      <c r="C262" s="67" t="s">
        <v>381</v>
      </c>
      <c r="D262" s="15">
        <v>900</v>
      </c>
      <c r="E262" s="15">
        <v>1400</v>
      </c>
    </row>
    <row r="263" spans="1:5" ht="19.5" customHeight="1" x14ac:dyDescent="0.25">
      <c r="A263" s="67">
        <v>170</v>
      </c>
      <c r="B263" s="23" t="s">
        <v>382</v>
      </c>
      <c r="C263" s="67" t="s">
        <v>383</v>
      </c>
      <c r="D263" s="15">
        <v>660</v>
      </c>
      <c r="E263" s="15">
        <v>1020</v>
      </c>
    </row>
    <row r="264" spans="1:5" ht="19.5" customHeight="1" x14ac:dyDescent="0.25">
      <c r="A264" s="68">
        <v>171</v>
      </c>
      <c r="B264" s="23" t="s">
        <v>384</v>
      </c>
      <c r="C264" s="67" t="s">
        <v>385</v>
      </c>
      <c r="D264" s="15">
        <v>520</v>
      </c>
      <c r="E264" s="15">
        <v>800</v>
      </c>
    </row>
    <row r="265" spans="1:5" s="11" customFormat="1" ht="19.5" customHeight="1" x14ac:dyDescent="0.25">
      <c r="A265" s="67">
        <v>172</v>
      </c>
      <c r="B265" s="23" t="s">
        <v>386</v>
      </c>
      <c r="C265" s="67" t="s">
        <v>387</v>
      </c>
      <c r="D265" s="15">
        <v>530</v>
      </c>
      <c r="E265" s="15">
        <v>830</v>
      </c>
    </row>
    <row r="266" spans="1:5" s="11" customFormat="1" ht="19.5" customHeight="1" x14ac:dyDescent="0.25">
      <c r="A266" s="67">
        <v>173</v>
      </c>
      <c r="B266" s="23" t="s">
        <v>388</v>
      </c>
      <c r="C266" s="67" t="s">
        <v>387</v>
      </c>
      <c r="D266" s="15">
        <v>360</v>
      </c>
      <c r="E266" s="15">
        <v>560</v>
      </c>
    </row>
    <row r="267" spans="1:5" ht="19.5" customHeight="1" x14ac:dyDescent="0.25">
      <c r="A267" s="68">
        <v>174</v>
      </c>
      <c r="B267" s="23" t="s">
        <v>389</v>
      </c>
      <c r="C267" s="67" t="s">
        <v>390</v>
      </c>
      <c r="D267" s="15">
        <v>100</v>
      </c>
      <c r="E267" s="15">
        <v>160</v>
      </c>
    </row>
    <row r="268" spans="1:5" s="11" customFormat="1" ht="34.5" customHeight="1" x14ac:dyDescent="0.25">
      <c r="A268" s="67">
        <v>175</v>
      </c>
      <c r="B268" s="19" t="s">
        <v>391</v>
      </c>
      <c r="C268" s="67" t="s">
        <v>30</v>
      </c>
      <c r="D268" s="15">
        <v>1500</v>
      </c>
      <c r="E268" s="15">
        <v>2340</v>
      </c>
    </row>
    <row r="269" spans="1:5" ht="19.5" customHeight="1" x14ac:dyDescent="0.25">
      <c r="A269" s="67">
        <v>176</v>
      </c>
      <c r="B269" s="19" t="s">
        <v>392</v>
      </c>
      <c r="C269" s="67" t="s">
        <v>393</v>
      </c>
      <c r="D269" s="15">
        <v>480</v>
      </c>
      <c r="E269" s="15">
        <v>740</v>
      </c>
    </row>
    <row r="270" spans="1:5" ht="19.5" customHeight="1" x14ac:dyDescent="0.25">
      <c r="A270" s="68">
        <v>177</v>
      </c>
      <c r="B270" s="19" t="s">
        <v>394</v>
      </c>
      <c r="C270" s="67" t="s">
        <v>393</v>
      </c>
      <c r="D270" s="15">
        <v>1140</v>
      </c>
      <c r="E270" s="15">
        <v>1780</v>
      </c>
    </row>
    <row r="271" spans="1:5" ht="19.5" customHeight="1" x14ac:dyDescent="0.25">
      <c r="A271" s="67">
        <v>178</v>
      </c>
      <c r="B271" s="46" t="s">
        <v>395</v>
      </c>
      <c r="C271" s="67" t="s">
        <v>313</v>
      </c>
      <c r="D271" s="15">
        <v>450</v>
      </c>
      <c r="E271" s="15">
        <v>700</v>
      </c>
    </row>
    <row r="272" spans="1:5" ht="19.5" customHeight="1" x14ac:dyDescent="0.25">
      <c r="A272" s="67">
        <v>179</v>
      </c>
      <c r="B272" s="46" t="s">
        <v>396</v>
      </c>
      <c r="C272" s="67" t="s">
        <v>313</v>
      </c>
      <c r="D272" s="15">
        <v>230</v>
      </c>
      <c r="E272" s="15">
        <v>360</v>
      </c>
    </row>
    <row r="273" spans="1:5" ht="33.75" customHeight="1" x14ac:dyDescent="0.25">
      <c r="A273" s="36"/>
      <c r="B273" s="48" t="s">
        <v>397</v>
      </c>
      <c r="C273" s="56"/>
      <c r="D273" s="49"/>
      <c r="E273" s="49"/>
    </row>
    <row r="274" spans="1:5" s="11" customFormat="1" ht="52.5" customHeight="1" x14ac:dyDescent="0.25">
      <c r="A274" s="67">
        <v>180</v>
      </c>
      <c r="B274" s="23" t="s">
        <v>398</v>
      </c>
      <c r="C274" s="50" t="s">
        <v>399</v>
      </c>
      <c r="D274" s="15">
        <v>360</v>
      </c>
      <c r="E274" s="15">
        <v>560</v>
      </c>
    </row>
    <row r="275" spans="1:5" s="11" customFormat="1" ht="36" customHeight="1" x14ac:dyDescent="0.25">
      <c r="A275" s="67">
        <v>181</v>
      </c>
      <c r="B275" s="23" t="s">
        <v>400</v>
      </c>
      <c r="C275" s="67" t="s">
        <v>401</v>
      </c>
      <c r="D275" s="15">
        <v>180</v>
      </c>
      <c r="E275" s="15">
        <v>280</v>
      </c>
    </row>
    <row r="276" spans="1:5" s="11" customFormat="1" ht="19.5" customHeight="1" x14ac:dyDescent="0.25">
      <c r="A276" s="67">
        <v>182</v>
      </c>
      <c r="B276" s="23" t="s">
        <v>402</v>
      </c>
      <c r="C276" s="67" t="s">
        <v>399</v>
      </c>
      <c r="D276" s="15">
        <v>300</v>
      </c>
      <c r="E276" s="15">
        <v>470</v>
      </c>
    </row>
    <row r="277" spans="1:5" s="11" customFormat="1" ht="19.5" customHeight="1" x14ac:dyDescent="0.25">
      <c r="A277" s="67">
        <v>183</v>
      </c>
      <c r="B277" s="23" t="s">
        <v>403</v>
      </c>
      <c r="C277" s="67" t="s">
        <v>401</v>
      </c>
      <c r="D277" s="15">
        <v>100</v>
      </c>
      <c r="E277" s="15">
        <v>160</v>
      </c>
    </row>
    <row r="278" spans="1:5" s="11" customFormat="1" ht="51.75" customHeight="1" x14ac:dyDescent="0.25">
      <c r="A278" s="67">
        <v>184</v>
      </c>
      <c r="B278" s="19" t="s">
        <v>404</v>
      </c>
      <c r="C278" s="67" t="s">
        <v>405</v>
      </c>
      <c r="D278" s="15">
        <v>420</v>
      </c>
      <c r="E278" s="15">
        <v>650</v>
      </c>
    </row>
    <row r="279" spans="1:5" s="11" customFormat="1" ht="36" customHeight="1" x14ac:dyDescent="0.25">
      <c r="A279" s="36"/>
      <c r="B279" s="26" t="s">
        <v>406</v>
      </c>
      <c r="C279" s="67"/>
      <c r="D279" s="15"/>
      <c r="E279" s="15"/>
    </row>
    <row r="280" spans="1:5" s="11" customFormat="1" ht="35.1" customHeight="1" x14ac:dyDescent="0.25">
      <c r="A280" s="67">
        <v>185</v>
      </c>
      <c r="B280" s="23" t="s">
        <v>407</v>
      </c>
      <c r="C280" s="67" t="s">
        <v>408</v>
      </c>
      <c r="D280" s="15">
        <v>780</v>
      </c>
      <c r="E280" s="15">
        <v>1200</v>
      </c>
    </row>
    <row r="281" spans="1:5" s="11" customFormat="1" ht="35.1" customHeight="1" x14ac:dyDescent="0.25">
      <c r="A281" s="67">
        <v>186</v>
      </c>
      <c r="B281" s="23" t="s">
        <v>407</v>
      </c>
      <c r="C281" s="67" t="s">
        <v>409</v>
      </c>
      <c r="D281" s="20">
        <v>25</v>
      </c>
      <c r="E281" s="20">
        <v>40</v>
      </c>
    </row>
    <row r="282" spans="1:5" ht="33.75" customHeight="1" x14ac:dyDescent="0.25">
      <c r="A282" s="51"/>
      <c r="B282" s="47" t="s">
        <v>410</v>
      </c>
      <c r="C282" s="52"/>
      <c r="D282" s="15"/>
      <c r="E282" s="15"/>
    </row>
    <row r="283" spans="1:5" ht="40.5" customHeight="1" x14ac:dyDescent="0.25">
      <c r="A283" s="67">
        <v>187</v>
      </c>
      <c r="B283" s="23" t="s">
        <v>411</v>
      </c>
      <c r="C283" s="67" t="s">
        <v>377</v>
      </c>
      <c r="D283" s="20">
        <v>650</v>
      </c>
      <c r="E283" s="20">
        <v>1010</v>
      </c>
    </row>
    <row r="284" spans="1:5" ht="40.5" customHeight="1" x14ac:dyDescent="0.25">
      <c r="A284" s="67">
        <v>188</v>
      </c>
      <c r="B284" s="23" t="s">
        <v>412</v>
      </c>
      <c r="C284" s="67" t="s">
        <v>377</v>
      </c>
      <c r="D284" s="15">
        <v>550</v>
      </c>
      <c r="E284" s="15">
        <v>860</v>
      </c>
    </row>
    <row r="285" spans="1:5" s="11" customFormat="1" ht="34.5" customHeight="1" x14ac:dyDescent="0.25">
      <c r="A285" s="67">
        <v>189</v>
      </c>
      <c r="B285" s="23" t="s">
        <v>413</v>
      </c>
      <c r="C285" s="67" t="s">
        <v>405</v>
      </c>
      <c r="D285" s="15">
        <v>540</v>
      </c>
      <c r="E285" s="15">
        <v>840</v>
      </c>
    </row>
    <row r="286" spans="1:5" s="11" customFormat="1" ht="34.5" customHeight="1" x14ac:dyDescent="0.25">
      <c r="A286" s="67">
        <v>190</v>
      </c>
      <c r="B286" s="23" t="s">
        <v>414</v>
      </c>
      <c r="C286" s="67" t="s">
        <v>405</v>
      </c>
      <c r="D286" s="15">
        <v>570</v>
      </c>
      <c r="E286" s="15">
        <v>890</v>
      </c>
    </row>
    <row r="287" spans="1:5" s="11" customFormat="1" ht="34.5" customHeight="1" x14ac:dyDescent="0.25">
      <c r="A287" s="67">
        <v>191</v>
      </c>
      <c r="B287" s="23" t="s">
        <v>415</v>
      </c>
      <c r="C287" s="67" t="s">
        <v>405</v>
      </c>
      <c r="D287" s="15">
        <v>550</v>
      </c>
      <c r="E287" s="15">
        <v>840</v>
      </c>
    </row>
    <row r="288" spans="1:5" s="25" customFormat="1" ht="19.5" customHeight="1" x14ac:dyDescent="0.25">
      <c r="A288" s="67">
        <v>192</v>
      </c>
      <c r="B288" s="53" t="s">
        <v>416</v>
      </c>
      <c r="C288" s="54" t="s">
        <v>417</v>
      </c>
      <c r="D288" s="15">
        <v>320</v>
      </c>
      <c r="E288" s="15">
        <v>490</v>
      </c>
    </row>
    <row r="289" spans="1:5" s="25" customFormat="1" ht="19.5" customHeight="1" x14ac:dyDescent="0.25">
      <c r="A289" s="67">
        <v>193</v>
      </c>
      <c r="B289" s="23" t="s">
        <v>418</v>
      </c>
      <c r="C289" s="67" t="s">
        <v>419</v>
      </c>
      <c r="D289" s="15">
        <v>100</v>
      </c>
      <c r="E289" s="15">
        <v>160</v>
      </c>
    </row>
    <row r="290" spans="1:5" s="11" customFormat="1" ht="39.200000000000003" customHeight="1" x14ac:dyDescent="0.25">
      <c r="A290" s="67">
        <v>194</v>
      </c>
      <c r="B290" s="19" t="s">
        <v>420</v>
      </c>
      <c r="C290" s="68" t="s">
        <v>421</v>
      </c>
      <c r="D290" s="15">
        <v>390</v>
      </c>
      <c r="E290" s="15">
        <v>600</v>
      </c>
    </row>
    <row r="291" spans="1:5" s="11" customFormat="1" ht="19.5" customHeight="1" x14ac:dyDescent="0.25">
      <c r="A291" s="55"/>
      <c r="B291" s="45" t="s">
        <v>422</v>
      </c>
      <c r="C291" s="42"/>
      <c r="D291" s="15"/>
      <c r="E291" s="15"/>
    </row>
    <row r="292" spans="1:5" s="11" customFormat="1" ht="19.5" customHeight="1" x14ac:dyDescent="0.25">
      <c r="A292" s="67" t="s">
        <v>423</v>
      </c>
      <c r="B292" s="45" t="s">
        <v>424</v>
      </c>
      <c r="C292" s="67" t="s">
        <v>425</v>
      </c>
      <c r="D292" s="15">
        <v>12</v>
      </c>
      <c r="E292" s="15">
        <v>25</v>
      </c>
    </row>
    <row r="293" spans="1:5" s="11" customFormat="1" ht="19.5" customHeight="1" x14ac:dyDescent="0.25">
      <c r="A293" s="67" t="s">
        <v>426</v>
      </c>
      <c r="B293" s="45" t="s">
        <v>427</v>
      </c>
      <c r="C293" s="67" t="s">
        <v>425</v>
      </c>
      <c r="D293" s="15">
        <v>18</v>
      </c>
      <c r="E293" s="15">
        <v>30</v>
      </c>
    </row>
    <row r="294" spans="1:5" s="11" customFormat="1" ht="19.5" customHeight="1" x14ac:dyDescent="0.25">
      <c r="A294" s="67" t="s">
        <v>428</v>
      </c>
      <c r="B294" s="45" t="s">
        <v>429</v>
      </c>
      <c r="C294" s="67" t="s">
        <v>425</v>
      </c>
      <c r="D294" s="15">
        <v>25</v>
      </c>
      <c r="E294" s="15">
        <v>50</v>
      </c>
    </row>
    <row r="295" spans="1:5" s="11" customFormat="1" ht="19.5" customHeight="1" x14ac:dyDescent="0.25">
      <c r="A295" s="67" t="s">
        <v>430</v>
      </c>
      <c r="B295" s="45" t="s">
        <v>431</v>
      </c>
      <c r="C295" s="67" t="s">
        <v>425</v>
      </c>
      <c r="D295" s="15">
        <v>36</v>
      </c>
      <c r="E295" s="15">
        <v>60</v>
      </c>
    </row>
    <row r="296" spans="1:5" ht="36" customHeight="1" x14ac:dyDescent="0.25">
      <c r="A296" s="67">
        <v>195</v>
      </c>
      <c r="B296" s="23" t="s">
        <v>432</v>
      </c>
      <c r="C296" s="67" t="s">
        <v>433</v>
      </c>
      <c r="D296" s="15">
        <v>1450</v>
      </c>
      <c r="E296" s="15">
        <v>2260</v>
      </c>
    </row>
    <row r="297" spans="1:5" ht="19.5" customHeight="1" x14ac:dyDescent="0.25">
      <c r="A297" s="67">
        <v>196</v>
      </c>
      <c r="B297" s="23" t="s">
        <v>434</v>
      </c>
      <c r="C297" s="67" t="s">
        <v>433</v>
      </c>
      <c r="D297" s="15">
        <v>1450</v>
      </c>
      <c r="E297" s="15">
        <v>2260</v>
      </c>
    </row>
    <row r="298" spans="1:5" ht="19.5" customHeight="1" x14ac:dyDescent="0.25">
      <c r="A298" s="56">
        <v>197</v>
      </c>
      <c r="B298" s="23" t="s">
        <v>435</v>
      </c>
      <c r="C298" s="67" t="s">
        <v>433</v>
      </c>
      <c r="D298" s="15">
        <v>1150</v>
      </c>
      <c r="E298" s="15">
        <v>1790</v>
      </c>
    </row>
    <row r="299" spans="1:5" s="11" customFormat="1" ht="19.5" customHeight="1" x14ac:dyDescent="0.25">
      <c r="A299" s="67">
        <v>198</v>
      </c>
      <c r="B299" s="45" t="s">
        <v>436</v>
      </c>
      <c r="C299" s="67" t="s">
        <v>433</v>
      </c>
      <c r="D299" s="15">
        <v>1150</v>
      </c>
      <c r="E299" s="15">
        <v>1790</v>
      </c>
    </row>
    <row r="300" spans="1:5" s="11" customFormat="1" ht="33.75" customHeight="1" x14ac:dyDescent="0.25">
      <c r="A300" s="67">
        <v>199</v>
      </c>
      <c r="B300" s="23" t="s">
        <v>437</v>
      </c>
      <c r="C300" s="67" t="s">
        <v>433</v>
      </c>
      <c r="D300" s="15">
        <v>1150</v>
      </c>
      <c r="E300" s="15">
        <v>1790</v>
      </c>
    </row>
    <row r="301" spans="1:5" s="11" customFormat="1" ht="19.5" customHeight="1" x14ac:dyDescent="0.25">
      <c r="A301" s="56">
        <v>200</v>
      </c>
      <c r="B301" s="23" t="s">
        <v>438</v>
      </c>
      <c r="C301" s="67" t="s">
        <v>433</v>
      </c>
      <c r="D301" s="15">
        <v>1150</v>
      </c>
      <c r="E301" s="15">
        <v>1790</v>
      </c>
    </row>
    <row r="302" spans="1:5" s="11" customFormat="1" ht="19.5" customHeight="1" x14ac:dyDescent="0.25">
      <c r="A302" s="67">
        <v>201</v>
      </c>
      <c r="B302" s="23" t="s">
        <v>439</v>
      </c>
      <c r="C302" s="67" t="s">
        <v>440</v>
      </c>
      <c r="D302" s="15">
        <v>3750</v>
      </c>
      <c r="E302" s="15">
        <v>5850</v>
      </c>
    </row>
    <row r="303" spans="1:5" ht="19.5" customHeight="1" x14ac:dyDescent="0.25">
      <c r="A303" s="67">
        <v>202</v>
      </c>
      <c r="B303" s="19" t="s">
        <v>441</v>
      </c>
      <c r="C303" s="67" t="s">
        <v>58</v>
      </c>
      <c r="D303" s="15">
        <v>7950</v>
      </c>
      <c r="E303" s="15">
        <v>9540</v>
      </c>
    </row>
    <row r="304" spans="1:5" s="59" customFormat="1" ht="21.2" customHeight="1" x14ac:dyDescent="0.25">
      <c r="A304" s="57"/>
      <c r="B304" s="58"/>
      <c r="C304" s="57"/>
      <c r="D304" s="57"/>
      <c r="E304" s="57"/>
    </row>
    <row r="305" spans="1:5" ht="20.100000000000001" customHeight="1" x14ac:dyDescent="0.25">
      <c r="A305" s="4" t="s">
        <v>442</v>
      </c>
    </row>
    <row r="306" spans="1:5" ht="20.100000000000001" customHeight="1" x14ac:dyDescent="0.25">
      <c r="A306" s="2"/>
    </row>
    <row r="307" spans="1:5" ht="20.100000000000001" customHeight="1" x14ac:dyDescent="0.25">
      <c r="A307" s="2" t="s">
        <v>443</v>
      </c>
    </row>
    <row r="308" spans="1:5" ht="20.100000000000001" customHeight="1" x14ac:dyDescent="0.25">
      <c r="A308" s="2"/>
    </row>
    <row r="309" spans="1:5" ht="20.100000000000001" customHeight="1" x14ac:dyDescent="0.25">
      <c r="A309" s="2" t="s">
        <v>444</v>
      </c>
    </row>
    <row r="310" spans="1:5" ht="20.100000000000001" customHeight="1" x14ac:dyDescent="0.25">
      <c r="A310" s="2"/>
    </row>
    <row r="311" spans="1:5" ht="36" customHeight="1" x14ac:dyDescent="0.25">
      <c r="A311" s="70" t="s">
        <v>445</v>
      </c>
      <c r="B311" s="70"/>
      <c r="C311" s="70"/>
      <c r="D311" s="60"/>
      <c r="E311" s="60"/>
    </row>
    <row r="312" spans="1:5" ht="20.100000000000001" customHeight="1" x14ac:dyDescent="0.25">
      <c r="A312" s="2"/>
    </row>
    <row r="313" spans="1:5" ht="20.100000000000001" customHeight="1" x14ac:dyDescent="0.25">
      <c r="A313" s="61" t="s">
        <v>446</v>
      </c>
    </row>
    <row r="314" spans="1:5" s="63" customFormat="1" ht="20.100000000000001" customHeight="1" x14ac:dyDescent="0.25">
      <c r="A314" s="62" t="s">
        <v>447</v>
      </c>
      <c r="B314" s="2"/>
      <c r="C314" s="2"/>
      <c r="D314" s="2"/>
      <c r="E314" s="2"/>
    </row>
    <row r="315" spans="1:5" s="63" customFormat="1" ht="20.100000000000001" customHeight="1" x14ac:dyDescent="0.25">
      <c r="A315" s="62" t="s">
        <v>448</v>
      </c>
      <c r="B315" s="2"/>
      <c r="C315" s="2"/>
      <c r="D315" s="2"/>
      <c r="E315" s="2"/>
    </row>
    <row r="316" spans="1:5" s="63" customFormat="1" ht="20.100000000000001" customHeight="1" x14ac:dyDescent="0.25">
      <c r="A316" s="2"/>
      <c r="B316" s="2"/>
      <c r="C316" s="2"/>
      <c r="D316" s="2"/>
      <c r="E316" s="2"/>
    </row>
    <row r="317" spans="1:5" s="63" customFormat="1" ht="31.5" customHeight="1" x14ac:dyDescent="0.25">
      <c r="A317" s="71"/>
      <c r="B317" s="71"/>
      <c r="C317" s="71"/>
      <c r="D317" s="64"/>
      <c r="E317" s="64"/>
    </row>
    <row r="318" spans="1:5" s="63" customFormat="1" ht="20.100000000000001" customHeight="1" x14ac:dyDescent="0.25">
      <c r="A318" s="65"/>
      <c r="B318" s="64"/>
      <c r="C318" s="64"/>
      <c r="D318" s="2"/>
      <c r="E318" s="2"/>
    </row>
  </sheetData>
  <mergeCells count="38">
    <mergeCell ref="A7:E7"/>
    <mergeCell ref="A5:E5"/>
    <mergeCell ref="A6:E6"/>
    <mergeCell ref="A8:A9"/>
    <mergeCell ref="B8:B9"/>
    <mergeCell ref="C8:C9"/>
    <mergeCell ref="C27:C29"/>
    <mergeCell ref="D8:D9"/>
    <mergeCell ref="E8:E9"/>
    <mergeCell ref="C11:C13"/>
    <mergeCell ref="C14:C16"/>
    <mergeCell ref="C17:C19"/>
    <mergeCell ref="C23:C26"/>
    <mergeCell ref="A127:A129"/>
    <mergeCell ref="C127:C129"/>
    <mergeCell ref="C30:C32"/>
    <mergeCell ref="C41:C44"/>
    <mergeCell ref="C87:C92"/>
    <mergeCell ref="C93:C99"/>
    <mergeCell ref="C157:C159"/>
    <mergeCell ref="C103:C107"/>
    <mergeCell ref="C108:C113"/>
    <mergeCell ref="C114:C119"/>
    <mergeCell ref="C120:C124"/>
    <mergeCell ref="C131:C133"/>
    <mergeCell ref="C135:C138"/>
    <mergeCell ref="C147:C149"/>
    <mergeCell ref="C150:C153"/>
    <mergeCell ref="C154:C156"/>
    <mergeCell ref="A311:C311"/>
    <mergeCell ref="A317:C317"/>
    <mergeCell ref="D197:D198"/>
    <mergeCell ref="C161:C163"/>
    <mergeCell ref="C164:C166"/>
    <mergeCell ref="C192:C194"/>
    <mergeCell ref="A197:A198"/>
    <mergeCell ref="B197:B198"/>
    <mergeCell ref="C197:C198"/>
  </mergeCells>
  <pageMargins left="0.86614173228346458" right="0.39370078740157483" top="0.35433070866141736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Платн. усл с01.02.25г. </vt:lpstr>
      <vt:lpstr>'Платн. усл с01.02.25г. '!Заголовки_для_печати</vt:lpstr>
      <vt:lpstr>'Платн. усл с01.02.25г.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pc</cp:lastModifiedBy>
  <cp:lastPrinted>2025-02-20T05:38:50Z</cp:lastPrinted>
  <dcterms:created xsi:type="dcterms:W3CDTF">2025-02-18T12:32:21Z</dcterms:created>
  <dcterms:modified xsi:type="dcterms:W3CDTF">2025-02-20T05:46:28Z</dcterms:modified>
</cp:coreProperties>
</file>